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34" i="3"/>
  <c r="AD36" i="3" s="1"/>
  <c r="AB46" i="3"/>
  <c r="AE46" i="3" s="1"/>
  <c r="AB17" i="3"/>
  <c r="AB75" i="3"/>
  <c r="AE65" i="3"/>
  <c r="AB47" i="3"/>
  <c r="AF47" i="3" s="1"/>
  <c r="AB35" i="3"/>
  <c r="AE36" i="3" s="1"/>
  <c r="AF37" i="3"/>
  <c r="AF36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4" i="3" l="1"/>
  <c r="AF34" i="3"/>
  <c r="AD34" i="3"/>
  <c r="AD37" i="3"/>
  <c r="AF46" i="3"/>
  <c r="AE45" i="3"/>
  <c r="AE37" i="3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37" i="3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N40" i="2"/>
  <c r="Q38" i="2"/>
  <c r="S38" i="2"/>
  <c r="R38" i="2"/>
  <c r="R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F57" i="7" l="1"/>
  <c r="D24" i="5"/>
  <c r="D29" i="5"/>
  <c r="F62" i="7" s="1"/>
  <c r="D14" i="5"/>
  <c r="C5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G17" i="5"/>
  <c r="V69" i="2"/>
  <c r="U69" i="2"/>
  <c r="C104" i="7"/>
  <c r="V58" i="2"/>
  <c r="U58" i="2"/>
  <c r="V59" i="2"/>
  <c r="U59" i="2"/>
  <c r="C91" i="7"/>
  <c r="G15" i="5"/>
  <c r="C100" i="7" s="1"/>
  <c r="U48" i="2"/>
  <c r="V48" i="2"/>
  <c r="C88" i="7"/>
  <c r="U49" i="2"/>
  <c r="V49" i="2"/>
  <c r="C103" i="7"/>
  <c r="J23" i="5"/>
  <c r="M24" i="5" s="1"/>
  <c r="C57" i="7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<sst xmlns="http://schemas.openxmlformats.org/spreadsheetml/2006/main" count="458" uniqueCount="227">
  <si>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</si>
  <si>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</si>
  <si>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</si>
  <si>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</si>
  <si>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</si>
  <si>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</si>
  <si>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</si>
  <si>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</si>
  <si>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</si>
  <si>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</si>
  <si>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</si>
  <si>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</si>
  <si>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</si>
  <si>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</si>
  <si>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</si>
  <si>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</si>
  <si>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</si>
  <si>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</si>
  <si>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</si>
  <si>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</si>
  <si>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</si>
  <si>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</si>
  <si>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</si>
  <si>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</si>
  <si>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</si>
  <si>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</si>
  <si>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</si>
  <si>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</si>
  <si>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</si>
  <si>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</si>
  <si>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</si>
  <si>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</si>
  <si>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</si>
  <si>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</si>
  <si>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</si>
  <si>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</si>
  <si>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</si>
  <si>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</si>
  <si>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</si>
  <si>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</si>
  <si>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</si>
  <si>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</si>
  <si>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</si>
  <si>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</si>
  <si>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</si>
  <si>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</si>
  <si>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</si>
  <si>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</si>
  <si>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</si>
  <si>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</si>
  <si>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</si>
  <si>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</si>
  <si>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</si>
  <si>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</si>
  <si>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</si>
  <si>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</si>
  <si>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</si>
  <si>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</si>
  <si>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</si>
  <si>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</si>
  <si>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</si>
  <si>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</si>
  <si>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</si>
  <si>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</si>
  <si>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</si>
  <si>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</si>
  <si>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</si>
  <si>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</si>
  <si>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</si>
  <si>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</si>
  <si>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</si>
  <si>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</si>
  <si>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</si>
  <si>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</si>
  <si>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</si>
  <si>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</si>
  <si>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</si>
  <si>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</si>
  <si>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</si>
  <si>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</si>
  <si>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</si>
  <si>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</si>
  <si>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</si>
  <si>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</si>
  <si>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</si>
  <si>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</si>
  <si>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</si>
  <si>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</si>
  <si>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</si>
  <si>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</si>
  <si>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</si>
  <si>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</si>
  <si>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</si>
  <si>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</si>
  <si>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</si>
  <si>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</si>
  <si>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</si>
  <si>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</si>
  <si>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</si>
  <si>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</si>
  <si>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</si>
  <si>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</si>
  <si>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</si>
  <si>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</si>
  <si>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</si>
  <si>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</si>
  <si>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</si>
  <si>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</si>
  <si>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</si>
  <si>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</si>
  <si>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</si>
  <si>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</si>
  <si>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</si>
  <si>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</si>
  <si>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</si>
  <si>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</si>
  <si>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</si>
  <si>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</si>
  <si>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</si>
  <si>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</si>
  <si>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</si>
  <si>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</si>
  <si>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</si>
  <si>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</si>
  <si>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</si>
  <si>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</si>
  <si>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</si>
  <si>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</si>
  <si>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</si>
  <si>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</si>
  <si>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</si>
  <si>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</si>
  <si>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</si>
  <si>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</si>
  <si>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</si>
  <si>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</si>
  <si>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</si>
  <si>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</si>
  <si>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</si>
  <si>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</si>
  <si>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</si>
  <si>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</si>
  <si>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</si>
  <si>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</si>
  <si>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</si>
  <si>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</si>
  <si>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</si>
  <si>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</si>
  <si>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</si>
  <si>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</si>
  <si>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</si>
  <si>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</si>
  <si>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</si>
  <si>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</si>
  <si>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</si>
  <si>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</si>
  <si>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</si>
  <si>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</si>
  <si>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</si>
  <si>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</si>
  <si>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</si>
  <si>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</si>
  <si>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</si>
  <si>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</si>
  <si>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</si>
  <si>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</si>
  <si>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</si>
  <si>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</si>
  <si>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</si>
  <si>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</si>
  <si>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</si>
  <si>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</si>
  <si>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</si>
  <si>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</si>
  <si>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</si>
  <si>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</si>
  <si>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</si>
  <si>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</si>
  <si>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</si>
  <si>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</si>
  <si>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</si>
  <si>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</si>
  <si>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</si>
  <si>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</si>
  <si>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</si>
  <si>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</si>
  <si>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</si>
  <si>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</si>
  <si>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</si>
  <si>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</si>
  <si>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</si>
  <si>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</si>
  <si>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</si>
  <si>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</si>
  <si>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</si>
  <si>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</si>
  <si>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</si>
  <si>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</si>
  <si>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</si>
  <si>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</si>
  <si>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</si>
  <si>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</si>
  <si>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</si>
  <si>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</si>
  <si>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</si>
  <si>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</si>
  <si>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</si>
  <si>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</si>
  <si>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</si>
  <si>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</si>
  <si>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</si>
  <si>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</si>
  <si>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</si>
  <si>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</si>
  <si>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</si>
  <si>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</si>
  <si>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</si>
  <si>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</si>
  <si>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</si>
  <si>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</si>
  <si>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</si>
  <si>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</si>
  <si>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</si>
  <si>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Esteban Roca</t>
  </si>
  <si>
    <t>estebaquito@adinet.com.uy</t>
  </si>
  <si>
    <t>Peru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</si>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</sst>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stebaquito@adinet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30" workbookViewId="0">
      <selection activeCell="I82" sqref="I8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-4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0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3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0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2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3</v>
      </c>
      <c r="U39" s="190" t="str">
        <f>IF(AND(T39=T40,S39=S40,Q39=Q40),"!!"," ")</f>
        <v>!!</v>
      </c>
      <c r="V39" s="191" t="str">
        <f>IF(AND(T39=T40,S39=S40,Q39=Q40),"El 2° se decide por Fair Play"," ")</f>
        <v>El 2° se decide por Fair Play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1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3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0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5" workbookViewId="0">
      <selection activeCell="N24" sqref="N2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/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">
        <v>99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tr">
        <f>IF(E17&gt;E18,D17,IF(E18&gt;E17,D18,"Manualmente"))</f>
        <v>Bélgica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226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0</v>
      </c>
      <c r="F24" s="169"/>
      <c r="G24" s="185" t="s">
        <v>225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0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2</v>
      </c>
      <c r="F57" s="188" t="str">
        <f>'Fase final'!D11</f>
        <v>Islandia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0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Peru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Islandia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Peru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0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1</v>
      </c>
      <c r="Z4" s="15">
        <f>D4+D6+D8</f>
        <v>5</v>
      </c>
      <c r="AA4" s="15">
        <f>Y4-Z4</f>
        <v>-4</v>
      </c>
      <c r="AB4" s="8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0</v>
      </c>
      <c r="Z5" s="6">
        <f>C4+D7+D9</f>
        <v>5</v>
      </c>
      <c r="AA5" s="6">
        <f>Y5-Z5</f>
        <v>-5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2</v>
      </c>
      <c r="AA6" s="6">
        <f>Y6-Z6</f>
        <v>3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2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3</v>
      </c>
      <c r="Z14" s="22">
        <f>D14+D16+D18</f>
        <v>3</v>
      </c>
      <c r="AA14" s="22">
        <f>Y14-Z14</f>
        <v>0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0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1</v>
      </c>
      <c r="E16" s="1" t="str">
        <f>'Fase de grupos'!J19</f>
        <v>Marruecos</v>
      </c>
      <c r="G16" s="9">
        <f>IF(C16&gt;D16,1,0)</f>
        <v>0</v>
      </c>
      <c r="H16" s="6">
        <f>IF(C16=D16,1,0)</f>
        <v>1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1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2</v>
      </c>
      <c r="Z16" s="6">
        <f>D15+C16+C19</f>
        <v>3</v>
      </c>
      <c r="AA16" s="6">
        <f>Y16-Z16</f>
        <v>-1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6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3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5</v>
      </c>
      <c r="Z26" s="6">
        <f>D25+C26+C29</f>
        <v>2</v>
      </c>
      <c r="AA26" s="6">
        <f>Y26-Z26</f>
        <v>3</v>
      </c>
      <c r="AB26" s="10">
        <f>3*V26+W26</f>
        <v>7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4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0</v>
      </c>
      <c r="X34" s="95">
        <f>I40</f>
        <v>2</v>
      </c>
      <c r="Y34" s="95">
        <f>C34+C36+C38</f>
        <v>3</v>
      </c>
      <c r="Z34" s="95">
        <f>D34+D36+D38</f>
        <v>4</v>
      </c>
      <c r="AA34" s="95">
        <f>Y34-Z34</f>
        <v>-1</v>
      </c>
      <c r="AB34" s="8">
        <f>3*V34+W34</f>
        <v>3</v>
      </c>
      <c r="AD34">
        <f>IF(OR(AB34&gt;AB35,AND(AB34=AB35,AA34&gt;AA35),AND(AB34=AB35,AA34=AA35,Y34&gt;Y35)),1,0)</f>
        <v>0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1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3</v>
      </c>
      <c r="Z35" s="6">
        <f>C34+D37+D39</f>
        <v>4</v>
      </c>
      <c r="AA35" s="6">
        <f>Y35-Z35</f>
        <v>-1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0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6</v>
      </c>
      <c r="Z36" s="6">
        <f>D35+C36+C39</f>
        <v>2</v>
      </c>
      <c r="AA36" s="6">
        <f>Y36-Z36</f>
        <v>4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0</v>
      </c>
      <c r="I38" s="13">
        <f>IF(C38&lt;D38,1,0)</f>
        <v>1</v>
      </c>
      <c r="J38" s="9"/>
      <c r="K38" s="6"/>
      <c r="L38" s="13"/>
      <c r="M38" s="9"/>
      <c r="N38" s="6"/>
      <c r="O38" s="13"/>
      <c r="P38" s="6">
        <f>IF(D38&gt;C38,1,0)</f>
        <v>1</v>
      </c>
      <c r="Q38" s="6">
        <f>IF(D38=C38,1,0)</f>
        <v>0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0</v>
      </c>
      <c r="I40" s="92">
        <f t="shared" si="3"/>
        <v>2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0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7</v>
      </c>
      <c r="AA45" s="6">
        <f>Y45-Z45</f>
        <v>-5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4</v>
      </c>
      <c r="Z46" s="6">
        <f>D45+C46+C49</f>
        <v>4</v>
      </c>
      <c r="AA46" s="6">
        <f>Y46-Z46</f>
        <v>0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6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4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5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1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7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2</v>
      </c>
      <c r="Z66" s="6">
        <f>D65+C66+C69</f>
        <v>4</v>
      </c>
      <c r="AA66" s="6">
        <f>Y66-Z66</f>
        <v>-2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2</v>
      </c>
      <c r="Z74" s="95">
        <f>D74+D76+D78</f>
        <v>3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2</v>
      </c>
      <c r="Z75" s="6">
        <f>C74+D77+D79</f>
        <v>3</v>
      </c>
      <c r="AA75" s="6">
        <f>Y75-Z75</f>
        <v>-1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5</v>
      </c>
      <c r="Z76" s="6">
        <f>D75+C76+C79</f>
        <v>0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4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2018-06-13T01:17:25Z</dcterms:modified>
</cp:coreProperties>
</file>