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án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AA74" i="3" s="1"/>
  <c r="Y74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4" i="3"/>
  <c r="AD37" i="3" s="1"/>
  <c r="AB36" i="3"/>
  <c r="AF37" i="3" s="1"/>
  <c r="AB46" i="3"/>
  <c r="AB17" i="3"/>
  <c r="AB75" i="3"/>
  <c r="AE65" i="3"/>
  <c r="AB47" i="3"/>
  <c r="AF47" i="3" s="1"/>
  <c r="AB35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D36" i="3"/>
  <c r="AE34" i="3"/>
  <c r="AF36" i="3"/>
  <c r="AE36" i="3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Q38" i="2"/>
  <c r="R38" i="2"/>
  <c r="S38" i="2"/>
  <c r="R40" i="2"/>
  <c r="N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C57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<sst xmlns="http://schemas.openxmlformats.org/spreadsheetml/2006/main" count="461" uniqueCount="230">
  <si>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</si>
  <si>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</si>
  <si>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</si>
  <si>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</si>
  <si>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</si>
  <si>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</si>
  <si>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</si>
  <si>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</si>
  <si>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</si>
  <si>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</si>
  <si>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</si>
  <si>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</si>
  <si>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</si>
  <si>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</si>
  <si>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</si>
  <si>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</si>
  <si>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</si>
  <si>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</si>
  <si>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</si>
  <si>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</si>
  <si>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</si>
  <si>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</si>
  <si>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</si>
  <si>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</si>
  <si>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</si>
  <si>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</si>
  <si>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</si>
  <si>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</si>
  <si>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</si>
  <si>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</si>
  <si>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</si>
  <si>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</si>
  <si>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</si>
  <si>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</si>
  <si>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</si>
  <si>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</si>
  <si>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</si>
  <si>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</si>
  <si>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</si>
  <si>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</si>
  <si>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</si>
  <si>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</si>
  <si>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</si>
  <si>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</si>
  <si>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</si>
  <si>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</si>
  <si>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</si>
  <si>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</si>
  <si>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</si>
  <si>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</si>
  <si>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</si>
  <si>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</si>
  <si>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</si>
  <si>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</si>
  <si>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</si>
  <si>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</si>
  <si>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</si>
  <si>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</si>
  <si>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</si>
  <si>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</si>
  <si>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</si>
  <si>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</si>
  <si>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</si>
  <si>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</si>
  <si>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</si>
  <si>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</si>
  <si>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</si>
  <si>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</si>
  <si>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</si>
  <si>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</si>
  <si>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</si>
  <si>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</si>
  <si>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</si>
  <si>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</si>
  <si>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</si>
  <si>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</si>
  <si>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</si>
  <si>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</si>
  <si>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</si>
  <si>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</si>
  <si>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</si>
  <si>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</si>
  <si>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</si>
  <si>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</si>
  <si>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</si>
  <si>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</si>
  <si>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</si>
  <si>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</si>
  <si>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</si>
  <si>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</si>
  <si>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</si>
  <si>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</si>
  <si>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</si>
  <si>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</si>
  <si>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</si>
  <si>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</si>
  <si>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</si>
  <si>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</si>
  <si>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</si>
  <si>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</si>
  <si>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</si>
  <si>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</si>
  <si>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</si>
  <si>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</si>
  <si>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</si>
  <si>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</si>
  <si>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</si>
  <si>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</si>
  <si>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</si>
  <si>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</si>
  <si>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</si>
  <si>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</si>
  <si>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</si>
  <si>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</si>
  <si>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</si>
  <si>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</si>
  <si>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</si>
  <si>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</si>
  <si>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</si>
  <si>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</si>
  <si>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</si>
  <si>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</si>
  <si>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</si>
  <si>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</si>
  <si>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</si>
  <si>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</si>
  <si>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</si>
  <si>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</si>
  <si>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</si>
  <si>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</si>
  <si>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</si>
  <si>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</si>
  <si>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</si>
  <si>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</si>
  <si>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</si>
  <si>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</si>
  <si>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</si>
  <si>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</si>
  <si>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</si>
  <si>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</si>
  <si>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</si>
  <si>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</si>
  <si>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</si>
  <si>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</si>
  <si>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</si>
  <si>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</si>
  <si>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</si>
  <si>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</si>
  <si>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</si>
  <si>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</si>
  <si>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</si>
  <si>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</si>
  <si>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</si>
  <si>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</si>
  <si>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</si>
  <si>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</si>
  <si>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</si>
  <si>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</si>
  <si>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</si>
  <si>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</si>
  <si>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</si>
  <si>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</si>
  <si>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</si>
  <si>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</si>
  <si>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</si>
  <si>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</si>
  <si>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</si>
  <si>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</si>
  <si>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</si>
  <si>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</si>
  <si>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</si>
  <si>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</si>
  <si>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</si>
  <si>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</si>
  <si>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</si>
  <si>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</si>
  <si>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</si>
  <si>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</si>
  <si>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</si>
  <si>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</si>
  <si>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</si>
  <si>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</si>
  <si>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</si>
  <si>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</si>
  <si>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</si>
  <si>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</si>
  <si>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</si>
  <si>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</si>
  <si>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</si>
  <si>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</si>
  <si>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</si>
  <si>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</si>
  <si>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</si>
  <si>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</si>
  <si>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</si>
  <si>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</si>
  <si>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</si>
  <si>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</si>
  <si>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</si>
  <si>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</si>
  <si>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</si>
  <si>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</si>
  <si>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</si>
  <si>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</si>
  <si>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</si>
  <si>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</si>
  <si>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</si>
  <si>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</si>
  <si>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</si>
  <si>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</si>
  <si>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</si>
  <si>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</si>
  <si>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</si>
  <si>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</si>
  <si>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</si>
  <si>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</si>
  <si>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</si>
  <si>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</si>
  <si>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</si>
  <si>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</si>
  <si>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</si>
  <si>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</si>
  <si>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</si>
  <si>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SEBASTIAN ARMAND PILON</t>
  </si>
  <si>
    <t>SEBARPI@GMAIL.COM</t>
  </si>
  <si>
    <t>ARGENTINA</t>
  </si>
  <si>
    <t>URUGUAY</t>
  </si>
  <si>
    <t>ALEMANIA</t>
  </si>
  <si>
    <t>DE ARRASCAETA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</si>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</sst>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BARP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55" workbookViewId="0">
      <selection activeCell="I82" sqref="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9</v>
      </c>
      <c r="R8" s="146">
        <f>IF('No modificar!!'!AJ4=3,'No modificar!!'!Z4,IF('No modificar!!'!AJ5=3,'No modificar!!'!Z5,IF('No modificar!!'!AJ6=3,'No modificar!!'!Z6,'No modificar!!'!Z7)))</f>
        <v>4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1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3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4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7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4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0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-2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4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N24" sqref="N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226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225</v>
      </c>
      <c r="H10" s="185">
        <v>3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226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227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4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Colombia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228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Egipto</v>
      </c>
      <c r="H22" s="185">
        <v>1</v>
      </c>
      <c r="I22" s="169"/>
      <c r="J22" s="169"/>
      <c r="K22" s="169"/>
      <c r="L22" s="169"/>
      <c r="M22" s="165" t="s">
        <v>229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Perú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0</v>
      </c>
      <c r="F24" s="169"/>
      <c r="G24" s="185" t="str">
        <f>IF(E24&gt;E25,D24,IF(E25&gt;E24,D25,"Manualmente"))</f>
        <v>Perú</v>
      </c>
      <c r="H24" s="185">
        <v>2</v>
      </c>
      <c r="I24" s="169"/>
      <c r="J24" s="169"/>
      <c r="K24" s="169"/>
      <c r="L24" s="169"/>
      <c r="M24" s="165" t="s">
        <v>227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0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0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3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4</v>
      </c>
      <c r="E67" s="48">
        <f>'Fase final'!H17</f>
        <v>2</v>
      </c>
      <c r="F67" s="49" t="str">
        <f>'Fase final'!G17</f>
        <v>Colombia</v>
      </c>
    </row>
    <row r="68" spans="2:6">
      <c r="B68" s="9">
        <v>59</v>
      </c>
      <c r="C68" s="48" t="str">
        <f>'Fase final'!G22</f>
        <v>Egipto</v>
      </c>
      <c r="D68" s="48">
        <f>'Fase final'!H22</f>
        <v>1</v>
      </c>
      <c r="E68" s="48">
        <f>'Fase final'!H24</f>
        <v>2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Perú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PERU</v>
      </c>
      <c r="D77" s="16">
        <f>'Fase final'!N22</f>
        <v>0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Colombia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Egipto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Perú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PERU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DE ARRASCAETA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6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4</v>
      </c>
      <c r="Z5" s="6">
        <f>C4+D7+D9</f>
        <v>6</v>
      </c>
      <c r="AA5" s="6">
        <f>Y5-Z5</f>
        <v>-2</v>
      </c>
      <c r="AB5" s="10">
        <f>3*V5+W5</f>
        <v>3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9</v>
      </c>
      <c r="Z7" s="16">
        <f>C5+C7+C8</f>
        <v>4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1</v>
      </c>
      <c r="K9" s="6">
        <f>IF(C9=D9,1,0)</f>
        <v>0</v>
      </c>
      <c r="L9" s="13">
        <f>IF(C9&lt;D9,1,0)</f>
        <v>0</v>
      </c>
      <c r="M9" s="9">
        <f>IF(D9&gt;C9,1,0)</f>
        <v>0</v>
      </c>
      <c r="N9" s="6">
        <f>IF(D9=C9,1,0)</f>
        <v>0</v>
      </c>
      <c r="O9" s="13">
        <f>IF(D9&lt;C9,1,0)</f>
        <v>1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5</v>
      </c>
      <c r="Z15" s="6">
        <f>C14+D17+D19</f>
        <v>3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4</v>
      </c>
      <c r="Z17" s="16">
        <f>C15+C17+C18</f>
        <v>6</v>
      </c>
      <c r="AA17" s="16">
        <f>Y17-Z17</f>
        <v>-2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2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4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8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2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7</v>
      </c>
      <c r="Z26" s="6">
        <f>D25+C26+C29</f>
        <v>3</v>
      </c>
      <c r="AA26" s="6">
        <f>Y26-Z26</f>
        <v>4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6</v>
      </c>
      <c r="Z37" s="97">
        <f>C35+C37+C38</f>
        <v>3</v>
      </c>
      <c r="AA37" s="97">
        <f>Y37-Z37</f>
        <v>3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3</v>
      </c>
      <c r="Z45" s="6">
        <f>C44+D47+D49</f>
        <v>7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4</v>
      </c>
      <c r="Z46" s="6">
        <f>D45+C46+C49</f>
        <v>7</v>
      </c>
      <c r="AA46" s="6">
        <f>Y46-Z46</f>
        <v>-3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4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0</v>
      </c>
      <c r="D54" s="96">
        <f>'Fase de grupos'!I57</f>
        <v>0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6</v>
      </c>
      <c r="Z56" s="6">
        <f>D55+C56+C59</f>
        <v>6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5</v>
      </c>
      <c r="Z57" s="97">
        <f>C55+C57+C58</f>
        <v>6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3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4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2</v>
      </c>
      <c r="X67" s="97">
        <f>R70</f>
        <v>0</v>
      </c>
      <c r="Y67" s="97">
        <f>D65+D67+D68</f>
        <v>4</v>
      </c>
      <c r="Z67" s="97">
        <f>C65+C67+C68</f>
        <v>3</v>
      </c>
      <c r="AA67" s="97">
        <f>Y67-Z67</f>
        <v>1</v>
      </c>
      <c r="AB67" s="12">
        <f>3*V67+W67</f>
        <v>5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2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6</v>
      </c>
      <c r="Z76" s="6">
        <f>D75+C76+C79</f>
        <v>4</v>
      </c>
      <c r="AA76" s="6">
        <f>Y76-Z76</f>
        <v>2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6</v>
      </c>
      <c r="Z77" s="97">
        <f>C75+C77+C78</f>
        <v>4</v>
      </c>
      <c r="AA77" s="97">
        <f>Y77-Z77</f>
        <v>2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Sebastián</cp:lastModifiedBy>
  <dcterms:created xsi:type="dcterms:W3CDTF">2010-03-03T16:28:09Z</dcterms:created>
  <dcterms:modified xsi:type="dcterms:W3CDTF">2018-06-13T19:35:00Z</dcterms:modified>
</cp:coreProperties>
</file>