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rico\Dropbox\Penca mundial 2018\"/>
    </mc:Choice>
  </mc:AlternateContent>
  <xr:revisionPtr revIDLastSave="0" documentId="13_ncr:1_{ABC5DF5B-F039-4324-8A01-2851EA811FED}" xr6:coauthVersionLast="32" xr6:coauthVersionMax="32" xr10:uidLastSave="{00000000-0000-0000-0000-000000000000}"/>
  <bookViews>
    <workbookView xWindow="0" yWindow="0" windowWidth="20490" windowHeight="7545" activeTab="1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I78" i="3" s="1"/>
  <c r="D77" i="3"/>
  <c r="C77" i="3"/>
  <c r="R77" i="3" s="1"/>
  <c r="D76" i="3"/>
  <c r="C76" i="3"/>
  <c r="D75" i="3"/>
  <c r="C75" i="3"/>
  <c r="E74" i="3"/>
  <c r="J72" i="3" s="1"/>
  <c r="U75" i="3" s="1"/>
  <c r="D74" i="3"/>
  <c r="C74" i="3"/>
  <c r="Y74" i="3" s="1"/>
  <c r="D69" i="3"/>
  <c r="C69" i="3"/>
  <c r="E68" i="3"/>
  <c r="D68" i="3"/>
  <c r="C68" i="3"/>
  <c r="I68" i="3" s="1"/>
  <c r="D67" i="3"/>
  <c r="C67" i="3"/>
  <c r="J67" i="3" s="1"/>
  <c r="E66" i="3"/>
  <c r="D66" i="3"/>
  <c r="C66" i="3"/>
  <c r="D65" i="3"/>
  <c r="C65" i="3"/>
  <c r="E64" i="3"/>
  <c r="J62" i="3" s="1"/>
  <c r="U65" i="3" s="1"/>
  <c r="D64" i="3"/>
  <c r="C64" i="3"/>
  <c r="D59" i="3"/>
  <c r="C59" i="3"/>
  <c r="D58" i="3"/>
  <c r="C58" i="3"/>
  <c r="D57" i="3"/>
  <c r="C57" i="3"/>
  <c r="D56" i="3"/>
  <c r="C56" i="3"/>
  <c r="D55" i="3"/>
  <c r="C55" i="3"/>
  <c r="E54" i="3"/>
  <c r="J52" i="3" s="1"/>
  <c r="U55" i="3" s="1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E36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9" i="3" l="1"/>
  <c r="B75" i="3"/>
  <c r="M72" i="3" s="1"/>
  <c r="U76" i="3" s="1"/>
  <c r="B37" i="3"/>
  <c r="B69" i="3"/>
  <c r="E34" i="3"/>
  <c r="J32" i="3" s="1"/>
  <c r="U35" i="3" s="1"/>
  <c r="B48" i="3"/>
  <c r="E56" i="3"/>
  <c r="Y64" i="3"/>
  <c r="AA64" i="3" s="1"/>
  <c r="E78" i="3"/>
  <c r="B35" i="3"/>
  <c r="M32" i="3" s="1"/>
  <c r="U36" i="3" s="1"/>
  <c r="B57" i="3"/>
  <c r="B67" i="3"/>
  <c r="B79" i="3"/>
  <c r="E76" i="3"/>
  <c r="Z24" i="3"/>
  <c r="Y37" i="3"/>
  <c r="B49" i="3"/>
  <c r="B55" i="3"/>
  <c r="M52" i="3" s="1"/>
  <c r="U56" i="3" s="1"/>
  <c r="B65" i="3"/>
  <c r="M62" i="3" s="1"/>
  <c r="U66" i="3" s="1"/>
  <c r="Z74" i="3"/>
  <c r="B7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70" i="3" l="1"/>
  <c r="X64" i="3" s="1"/>
  <c r="AA37" i="3"/>
  <c r="G60" i="3"/>
  <c r="V54" i="3" s="1"/>
  <c r="K50" i="3"/>
  <c r="W45" i="3" s="1"/>
  <c r="M70" i="3"/>
  <c r="V66" i="3" s="1"/>
  <c r="K60" i="3"/>
  <c r="W55" i="3" s="1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5" i="3" l="1"/>
  <c r="AB34" i="3"/>
  <c r="AB66" i="3"/>
  <c r="AE65" i="3" s="1"/>
  <c r="AB55" i="3"/>
  <c r="AB36" i="3"/>
  <c r="AF37" i="3" s="1"/>
  <c r="AB46" i="3"/>
  <c r="AE46" i="3" s="1"/>
  <c r="AB17" i="3"/>
  <c r="AB75" i="3"/>
  <c r="AB47" i="3"/>
  <c r="AB35" i="3"/>
  <c r="AF34" i="3"/>
  <c r="AD37" i="3"/>
  <c r="AB16" i="3"/>
  <c r="AB77" i="3"/>
  <c r="AB76" i="3"/>
  <c r="AB74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6" i="3" l="1"/>
  <c r="AE66" i="3"/>
  <c r="AF47" i="3"/>
  <c r="AD34" i="3"/>
  <c r="AD36" i="3"/>
  <c r="AE34" i="3"/>
  <c r="AF36" i="3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R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S38" i="2"/>
  <c r="Q38" i="2"/>
  <c r="N40" i="2"/>
  <c r="R40" i="2"/>
  <c r="S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57" i="7"/>
  <c r="G10" i="5"/>
  <c r="F56" i="7"/>
  <c r="G8" i="5"/>
  <c r="C98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5" i="7" l="1"/>
  <c r="G24" i="5"/>
  <c r="G22" i="5"/>
  <c r="C102" i="7" s="1"/>
  <c r="C63" i="7"/>
  <c r="C91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C103" i="7" l="1"/>
  <c r="J23" i="5"/>
  <c r="M24" i="5" s="1"/>
  <c r="F66" i="7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<sst xmlns="http://schemas.openxmlformats.org/spreadsheetml/2006/main" count="455" uniqueCount="226">
  <si>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</si>
  <si>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</si>
  <si>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</si>
  <si>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</si>
  <si>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</si>
  <si>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</si>
  <si>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</si>
  <si>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</si>
  <si>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</si>
  <si>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</si>
  <si>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</si>
  <si>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</si>
  <si>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</si>
  <si>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</si>
  <si>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</si>
  <si>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</si>
  <si>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</si>
  <si>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</si>
  <si>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</si>
  <si>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</si>
  <si>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</si>
  <si>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</si>
  <si>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</si>
  <si>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</si>
  <si>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</si>
  <si>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</si>
  <si>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</si>
  <si>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</si>
  <si>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</si>
  <si>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</si>
  <si>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</si>
  <si>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</si>
  <si>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</si>
  <si>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</si>
  <si>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</si>
  <si>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</si>
  <si>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</si>
  <si>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</si>
  <si>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</si>
  <si>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</si>
  <si>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</si>
  <si>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</si>
  <si>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</si>
  <si>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</si>
  <si>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</si>
  <si>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</si>
  <si>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</si>
  <si>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</si>
  <si>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</si>
  <si>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</si>
  <si>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</si>
  <si>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</si>
  <si>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</si>
  <si>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</si>
  <si>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</si>
  <si>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</si>
  <si>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</si>
  <si>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</si>
  <si>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</si>
  <si>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</si>
  <si>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</si>
  <si>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</si>
  <si>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</si>
  <si>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</si>
  <si>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</si>
  <si>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</si>
  <si>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</si>
  <si>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</si>
  <si>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</si>
  <si>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</si>
  <si>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</si>
  <si>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</si>
  <si>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</si>
  <si>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</si>
  <si>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</si>
  <si>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</si>
  <si>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</si>
  <si>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</si>
  <si>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</si>
  <si>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</si>
  <si>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</si>
  <si>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</si>
  <si>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</si>
  <si>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</si>
  <si>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</si>
  <si>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</si>
  <si>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</si>
  <si>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</si>
  <si>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</si>
  <si>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</si>
  <si>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</si>
  <si>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</si>
  <si>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</si>
  <si>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</si>
  <si>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</si>
  <si>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</si>
  <si>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</si>
  <si>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</si>
  <si>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</si>
  <si>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</si>
  <si>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</si>
  <si>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</si>
  <si>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</si>
  <si>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</si>
  <si>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</si>
  <si>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</si>
  <si>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</si>
  <si>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</si>
  <si>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</si>
  <si>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</si>
  <si>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</si>
  <si>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</si>
  <si>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</si>
  <si>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</si>
  <si>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</si>
  <si>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</si>
  <si>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</si>
  <si>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</si>
  <si>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</si>
  <si>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</si>
  <si>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</si>
  <si>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</si>
  <si>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</si>
  <si>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</si>
  <si>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</si>
  <si>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</si>
  <si>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</si>
  <si>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</si>
  <si>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</si>
  <si>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</si>
  <si>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</si>
  <si>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</si>
  <si>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</si>
  <si>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</si>
  <si>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</si>
  <si>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</si>
  <si>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</si>
  <si>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</si>
  <si>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</si>
  <si>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</si>
  <si>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</si>
  <si>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</si>
  <si>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</si>
  <si>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</si>
  <si>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</si>
  <si>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</si>
  <si>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</si>
  <si>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</si>
  <si>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</si>
  <si>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</si>
  <si>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</si>
  <si>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</si>
  <si>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</si>
  <si>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</si>
  <si>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</si>
  <si>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</si>
  <si>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</si>
  <si>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</si>
  <si>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</si>
  <si>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</si>
  <si>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</si>
  <si>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</si>
  <si>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</si>
  <si>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</si>
  <si>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</si>
  <si>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</si>
  <si>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</si>
  <si>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</si>
  <si>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</si>
  <si>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</si>
  <si>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</si>
  <si>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</si>
  <si>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</si>
  <si>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</si>
  <si>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</si>
  <si>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</si>
  <si>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</si>
  <si>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</si>
  <si>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</si>
  <si>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</si>
  <si>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</si>
  <si>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</si>
  <si>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</si>
  <si>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</si>
  <si>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</si>
  <si>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</si>
  <si>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</si>
  <si>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</si>
  <si>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</si>
  <si>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</si>
  <si>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</si>
  <si>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</si>
  <si>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</si>
  <si>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</si>
  <si>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</si>
  <si>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</si>
  <si>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</si>
  <si>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</si>
  <si>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</si>
  <si>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</si>
  <si>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</si>
  <si>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</si>
  <si>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</si>
  <si>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</si>
  <si>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</si>
  <si>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</si>
  <si>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</si>
  <si>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</si>
  <si>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</si>
  <si>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</si>
  <si>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</si>
  <si>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</si>
  <si>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</si>
  <si>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</si>
  <si>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</si>
  <si>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</si>
  <si>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</si>
  <si>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</si>
  <si>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</si>
  <si>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</si>
  <si>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</si>
  <si>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</si>
  <si>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</si>
  <si>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messi</t>
  </si>
  <si>
    <t>Diego Armand Pilon</t>
  </si>
  <si>
    <t>darmandpilon@gmail.com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</si>
</sst>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rmandpilo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7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abSelected="1" workbookViewId="0">
      <selection activeCell="S4" sqref="S4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0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4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11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10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6</v>
      </c>
      <c r="S59" s="149">
        <f>IF('No modificar!!'!AJ54=2,'No modificar!!'!AA54,IF('No modificar!!'!AJ55=2,'No modificar!!'!AA55,IF('No modificar!!'!AJ56=2,'No modificar!!'!AA56,'No modificar!!'!AA57)))</f>
        <v>-2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1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2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1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4</v>
      </c>
      <c r="S68" s="146">
        <f>IF('No modificar!!'!AJ64=3,'No modificar!!'!AA64,IF('No modificar!!'!AJ65=3,'No modificar!!'!AA65,IF('No modificar!!'!AJ66=3,'No modificar!!'!AA66,'No modificar!!'!AA67)))</f>
        <v>2</v>
      </c>
      <c r="T68" s="144">
        <f>IF('No modificar!!'!AJ64=3,'No modificar!!'!AB64,IF('No modificar!!'!AJ65=3,'No modificar!!'!AB65,IF('No modificar!!'!AJ66=3,'No modificar!!'!AB66,'No modificar!!'!AB67)))</f>
        <v>6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2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4</v>
      </c>
      <c r="S69" s="149">
        <f>IF('No modificar!!'!AJ64=2,'No modificar!!'!AA64,IF('No modificar!!'!AJ65=2,'No modificar!!'!AA65,IF('No modificar!!'!AJ66=2,'No modificar!!'!AA66,'No modificar!!'!AA67)))</f>
        <v>1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5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F90BF1DD-45D7-4018-8285-88BC377220D9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opLeftCell="A7" workbookViewId="0">
      <selection activeCell="P18" sqref="P18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0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España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Argentina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Argentina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Portugal</v>
      </c>
      <c r="H22" s="185">
        <v>0</v>
      </c>
      <c r="I22" s="169"/>
      <c r="J22" s="169"/>
      <c r="K22" s="169"/>
      <c r="L22" s="169"/>
      <c r="M22" s="165" t="str">
        <f>IF(K9&gt;K16,J16,IF(K16&gt;K9,J9,"Manualmente"))</f>
        <v>Argentina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Perú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1</v>
      </c>
      <c r="F24" s="169"/>
      <c r="G24" s="185" t="str">
        <f>IF(E24&gt;E25,D24,IF(E25&gt;E24,D25,"Manualmente"))</f>
        <v>Perú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Perú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4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0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1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2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2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3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0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Nigeria</v>
      </c>
      <c r="D61" s="172">
        <f>'Fase final'!E24</f>
        <v>1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España</v>
      </c>
      <c r="D66" s="47">
        <f>'Fase final'!H8</f>
        <v>1</v>
      </c>
      <c r="E66" s="52">
        <f>'Fase final'!H10</f>
        <v>2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0</v>
      </c>
      <c r="E68" s="48">
        <f>'Fase final'!H24</f>
        <v>2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Argentina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Perú</v>
      </c>
      <c r="D73" s="16">
        <f>'Fase final'!K23</f>
        <v>1</v>
      </c>
      <c r="E73" s="16">
        <f>'Fase final'!K30</f>
        <v>4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Argentina</v>
      </c>
      <c r="D77" s="16">
        <f>'Fase final'!N22</f>
        <v>3</v>
      </c>
      <c r="E77" s="16">
        <f>'Fase final'!N24</f>
        <v>1</v>
      </c>
      <c r="F77" s="14" t="str">
        <f>'Fase final'!M24</f>
        <v>Perú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Nigeria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España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Argentina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Perú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Argentina</v>
      </c>
      <c r="D116"/>
      <c r="E116"/>
      <c r="F116"/>
    </row>
    <row r="117" spans="2:6" ht="15.75" thickBot="1">
      <c r="B117" s="11" t="s">
        <v>209</v>
      </c>
      <c r="C117" s="14" t="str">
        <f>F77</f>
        <v>Perú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0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4</v>
      </c>
      <c r="Z14" s="22">
        <f>D14+D16+D18</f>
        <v>1</v>
      </c>
      <c r="AA14" s="22">
        <f>Y14-Z14</f>
        <v>3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3</v>
      </c>
      <c r="Z15" s="6">
        <f>C14+D17+D19</f>
        <v>1</v>
      </c>
      <c r="AA15" s="6">
        <f>Y15-Z15</f>
        <v>2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3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3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7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4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3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4</v>
      </c>
      <c r="Z34" s="95">
        <f>D34+D36+D38</f>
        <v>3</v>
      </c>
      <c r="AA34" s="95">
        <f>Y34-Z34</f>
        <v>1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2</v>
      </c>
      <c r="Z35" s="6">
        <f>C34+D37+D39</f>
        <v>2</v>
      </c>
      <c r="AA35" s="6">
        <f>Y35-Z35</f>
        <v>0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0</v>
      </c>
      <c r="X36" s="6">
        <f>O40</f>
        <v>3</v>
      </c>
      <c r="Y36" s="6">
        <f>C35+D36+D39</f>
        <v>1</v>
      </c>
      <c r="Z36" s="6">
        <f>D35+C36+C39</f>
        <v>5</v>
      </c>
      <c r="AA36" s="6">
        <f>Y36-Z36</f>
        <v>-4</v>
      </c>
      <c r="AB36" s="10">
        <f>3*V36+W36</f>
        <v>0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5</v>
      </c>
      <c r="Z37" s="97">
        <f>C35+C37+C38</f>
        <v>2</v>
      </c>
      <c r="AA37" s="97">
        <f>Y37-Z37</f>
        <v>3</v>
      </c>
      <c r="AB37" s="12">
        <f>3*V37+W37</f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0</v>
      </c>
      <c r="N40" s="91">
        <f t="shared" si="3"/>
        <v>0</v>
      </c>
      <c r="O40" s="92">
        <f>SUM(O34:O39)</f>
        <v>3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2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6</v>
      </c>
      <c r="AA46" s="6">
        <f>Y46-Z46</f>
        <v>-5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4</v>
      </c>
      <c r="Z47" s="97">
        <f>C45+C47+C48</f>
        <v>5</v>
      </c>
      <c r="AA47" s="97">
        <f>Y47-Z47</f>
        <v>-1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11</v>
      </c>
      <c r="Z54" s="95">
        <f>D54+D56+D58</f>
        <v>1</v>
      </c>
      <c r="AA54" s="95">
        <f>Y54-Z54</f>
        <v>10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6</v>
      </c>
      <c r="AA55" s="6">
        <f>Y55-Z55</f>
        <v>-2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4</v>
      </c>
      <c r="Z56" s="6">
        <f>D55+C56+C59</f>
        <v>6</v>
      </c>
      <c r="AA56" s="6">
        <f>Y56-Z56</f>
        <v>-2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1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5</v>
      </c>
      <c r="Z64" s="95">
        <f>D64+D66+D68</f>
        <v>4</v>
      </c>
      <c r="AA64" s="95">
        <f>Y64-Z64</f>
        <v>1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2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5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2</v>
      </c>
      <c r="E66" s="1" t="str">
        <f>'Fase de grupos'!J69</f>
        <v>Túnez</v>
      </c>
      <c r="G66" s="9">
        <f>IF(C66&gt;D66,1,0)</f>
        <v>0</v>
      </c>
      <c r="H66" s="6">
        <f>IF(C66=D66,1,0)</f>
        <v>0</v>
      </c>
      <c r="I66" s="13">
        <f>IF(C66&lt;D66,1,0)</f>
        <v>1</v>
      </c>
      <c r="J66" s="9"/>
      <c r="K66" s="6"/>
      <c r="L66" s="13"/>
      <c r="M66" s="9">
        <f>IF(D66&gt;C66,1,0)</f>
        <v>1</v>
      </c>
      <c r="N66" s="6">
        <f>IF(D66=C66,1,0)</f>
        <v>0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1</v>
      </c>
      <c r="X66" s="6">
        <f>O70</f>
        <v>1</v>
      </c>
      <c r="Y66" s="6">
        <f>C65+D66+D69</f>
        <v>5</v>
      </c>
      <c r="Z66" s="6">
        <f>D65+C66+C69</f>
        <v>5</v>
      </c>
      <c r="AA66" s="6">
        <f>Y66-Z66</f>
        <v>0</v>
      </c>
      <c r="AB66" s="10">
        <f>3*V66+W66</f>
        <v>4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4</v>
      </c>
      <c r="AA67" s="97">
        <f>Y67-Z67</f>
        <v>2</v>
      </c>
      <c r="AB67" s="12">
        <f>3*V67+W67</f>
        <v>6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1</v>
      </c>
      <c r="N70" s="91">
        <f t="shared" si="6"/>
        <v>1</v>
      </c>
      <c r="O70" s="92">
        <f>SUM(O64:O69)</f>
        <v>1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4</v>
      </c>
      <c r="Z74" s="95">
        <f>D74+D76+D78</f>
        <v>4</v>
      </c>
      <c r="AA74" s="95">
        <f>Y74-Z74</f>
        <v>0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3</v>
      </c>
      <c r="Z75" s="6">
        <f>C74+D77+D79</f>
        <v>7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2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4</v>
      </c>
      <c r="Z77" s="97">
        <f>C75+C77+C78</f>
        <v>5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</cp:lastModifiedBy>
  <dcterms:created xsi:type="dcterms:W3CDTF">2010-03-03T16:28:09Z</dcterms:created>
  <dcterms:modified xsi:type="dcterms:W3CDTF">2018-05-11T15:21:40Z</dcterms:modified>
</cp:coreProperties>
</file>