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ko.graziano\Desktop\pencas\"/>
    </mc:Choice>
  </mc:AlternateContent>
  <bookViews>
    <workbookView xWindow="0" yWindow="0" windowWidth="20490" windowHeight="7530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102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74" i="3"/>
  <c r="J67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5" i="3" l="1"/>
  <c r="AB34" i="3"/>
  <c r="AF34" i="3" s="1"/>
  <c r="AB36" i="3"/>
  <c r="AF36" i="3" s="1"/>
  <c r="AB46" i="3"/>
  <c r="AB17" i="3"/>
  <c r="AB75" i="3"/>
  <c r="AE65" i="3"/>
  <c r="AB47" i="3"/>
  <c r="AB35" i="3"/>
  <c r="AD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E46" i="3"/>
  <c r="AD34" i="3"/>
  <c r="AE34" i="3"/>
  <c r="AD36" i="3"/>
  <c r="AF37" i="3"/>
  <c r="AE36" i="3"/>
  <c r="AF46" i="3"/>
  <c r="AE45" i="3"/>
  <c r="AE37" i="3"/>
  <c r="AH37" i="3" s="1"/>
  <c r="AF16" i="3"/>
  <c r="AE16" i="3"/>
  <c r="AH34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R38" i="2"/>
  <c r="R40" i="2"/>
  <c r="S39" i="2"/>
  <c r="S38" i="2"/>
  <c r="P40" i="2"/>
  <c r="S40" i="2"/>
  <c r="N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U48" i="2"/>
  <c r="V48" i="2"/>
  <c r="U49" i="2"/>
  <c r="V49" i="2"/>
  <c r="C103" i="7"/>
  <c r="J23" i="5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91" i="7"/>
  <c r="C89" i="7"/>
  <c r="C88" i="7"/>
  <c r="C87" i="7"/>
  <c r="C5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F68" i="7" l="1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<sst xmlns="http://schemas.openxmlformats.org/spreadsheetml/2006/main" count="461" uniqueCount="226">
  <si>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</si>
  <si>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</si>
  <si>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</si>
  <si>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</si>
  <si>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</si>
  <si>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</si>
  <si>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</si>
  <si>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</si>
  <si>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</si>
  <si>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</si>
  <si>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</si>
  <si>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</si>
  <si>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</si>
  <si>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</si>
  <si>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</si>
  <si>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</si>
  <si>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</si>
  <si>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</si>
  <si>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</si>
  <si>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</si>
  <si>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</si>
  <si>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</si>
  <si>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</si>
  <si>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</si>
  <si>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</si>
  <si>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</si>
  <si>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</si>
  <si>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</si>
  <si>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</si>
  <si>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</si>
  <si>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</si>
  <si>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</si>
  <si>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</si>
  <si>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</si>
  <si>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</si>
  <si>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</si>
  <si>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</si>
  <si>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</si>
  <si>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</si>
  <si>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</si>
  <si>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</si>
  <si>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</si>
  <si>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</si>
  <si>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</si>
  <si>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</si>
  <si>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</si>
  <si>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</si>
  <si>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</si>
  <si>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</si>
  <si>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</si>
  <si>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</si>
  <si>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</si>
  <si>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</si>
  <si>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</si>
  <si>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</si>
  <si>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</si>
  <si>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</si>
  <si>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</si>
  <si>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</si>
  <si>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</si>
  <si>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</si>
  <si>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</si>
  <si>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</si>
  <si>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</si>
  <si>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</si>
  <si>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</si>
  <si>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</si>
  <si>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</si>
  <si>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</si>
  <si>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</si>
  <si>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</si>
  <si>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</si>
  <si>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</si>
  <si>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</si>
  <si>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</si>
  <si>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</si>
  <si>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</si>
  <si>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</si>
  <si>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</si>
  <si>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</si>
  <si>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</si>
  <si>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</si>
  <si>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</si>
  <si>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</si>
  <si>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</si>
  <si>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</si>
  <si>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</si>
  <si>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</si>
  <si>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</si>
  <si>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</si>
  <si>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</si>
  <si>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</si>
  <si>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</si>
  <si>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</si>
  <si>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</si>
  <si>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</si>
  <si>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</si>
  <si>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</si>
  <si>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</si>
  <si>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</si>
  <si>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</si>
  <si>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</si>
  <si>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</si>
  <si>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</si>
  <si>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</si>
  <si>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</si>
  <si>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</si>
  <si>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</si>
  <si>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</si>
  <si>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</si>
  <si>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</si>
  <si>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</si>
  <si>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</si>
  <si>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</si>
  <si>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</si>
  <si>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</si>
  <si>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</si>
  <si>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</si>
  <si>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</si>
  <si>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</si>
  <si>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</si>
  <si>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</si>
  <si>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</si>
  <si>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</si>
  <si>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</si>
  <si>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</si>
  <si>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</si>
  <si>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</si>
  <si>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</si>
  <si>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</si>
  <si>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</si>
  <si>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</si>
  <si>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</si>
  <si>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</si>
  <si>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</si>
  <si>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</si>
  <si>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</si>
  <si>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</si>
  <si>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</si>
  <si>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</si>
  <si>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</si>
  <si>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</si>
  <si>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</si>
  <si>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</si>
  <si>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</si>
  <si>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</si>
  <si>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</si>
  <si>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</si>
  <si>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</si>
  <si>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</si>
  <si>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</si>
  <si>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</si>
  <si>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</si>
  <si>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</si>
  <si>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</si>
  <si>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</si>
  <si>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</si>
  <si>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</si>
  <si>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</si>
  <si>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</si>
  <si>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</si>
  <si>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</si>
  <si>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</si>
  <si>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</si>
  <si>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</si>
  <si>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</si>
  <si>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</si>
  <si>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</si>
  <si>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</si>
  <si>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</si>
  <si>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</si>
  <si>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</si>
  <si>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</si>
  <si>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</si>
  <si>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</si>
  <si>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</si>
  <si>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</si>
  <si>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</si>
  <si>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</si>
  <si>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</si>
  <si>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</si>
  <si>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</si>
  <si>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</si>
  <si>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</si>
  <si>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</si>
  <si>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</si>
  <si>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</si>
  <si>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</si>
  <si>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</si>
  <si>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</si>
  <si>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</si>
  <si>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</si>
  <si>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</si>
  <si>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</si>
  <si>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</si>
  <si>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</si>
  <si>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</si>
  <si>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</si>
  <si>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</si>
  <si>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</si>
  <si>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</si>
  <si>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</si>
  <si>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</si>
  <si>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</si>
  <si>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</si>
  <si>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</si>
  <si>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</si>
  <si>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</si>
  <si>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</si>
  <si>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</si>
  <si>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</si>
  <si>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</si>
  <si>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</si>
  <si>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</si>
  <si>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</si>
  <si>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</si>
  <si>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</si>
  <si>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</si>
  <si>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</si>
  <si>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</si>
  <si>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</si>
  <si>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</si>
  <si>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</si>
  <si>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Franko Graziano</t>
  </si>
  <si>
    <t>frankograziano83@gmail.com</t>
  </si>
  <si>
    <t>Harry Kane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</si>
</sst>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rankograziano83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25" workbookViewId="0">
      <selection activeCell="C34" sqref="C34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67" workbookViewId="0">
      <selection activeCell="I82" sqref="I82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5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2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4</v>
      </c>
      <c r="S18" s="146">
        <f>IF('No modificar!!'!AJ14=3,'No modificar!!'!AA14,IF('No modificar!!'!AJ15=3,'No modificar!!'!AA15,IF('No modificar!!'!AJ16=3,'No modificar!!'!AA16,'No modificar!!'!AA17)))</f>
        <v>3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1</v>
      </c>
      <c r="I19" s="135">
        <v>3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Marruecos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7</v>
      </c>
      <c r="R19" s="149">
        <f>IF('No modificar!!'!AJ14=2,'No modificar!!'!Z14,IF('No modificar!!'!AJ15=2,'No modificar!!'!Z15,IF('No modificar!!'!AJ16=2,'No modificar!!'!Z16,'No modificar!!'!Z17)))</f>
        <v>5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Portugal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4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4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5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2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1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4</v>
      </c>
      <c r="R28" s="146">
        <f>IF('No modificar!!'!AJ24=3,'No modificar!!'!Z24,IF('No modificar!!'!AJ25=3,'No modificar!!'!Z25,IF('No modificar!!'!AJ26=3,'No modificar!!'!Z26,'No modificar!!'!Z27)))</f>
        <v>0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2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-1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3</v>
      </c>
      <c r="S31" s="114">
        <f>IF('No modificar!!'!AJ24=0,'No modificar!!'!AA24,IF('No modificar!!'!AJ25=0,'No modificar!!'!AA25,IF('No modificar!!'!AJ26=0,'No modificar!!'!AA26,'No modificar!!'!AA27)))</f>
        <v>-2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3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5</v>
      </c>
      <c r="S39" s="149">
        <f>IF('No modificar!!'!AJ34=2,'No modificar!!'!AA34,IF('No modificar!!'!AJ35=2,'No modificar!!'!AA35,IF('No modificar!!'!AJ36=2,'No modificar!!'!AA36,'No modificar!!'!AA37)))</f>
        <v>-1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4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6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0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2</v>
      </c>
      <c r="S49" s="149">
        <f>IF('No modificar!!'!AJ44=2,'No modificar!!'!AA44,IF('No modificar!!'!AJ45=2,'No modificar!!'!AA45,IF('No modificar!!'!AJ46=2,'No modificar!!'!AA46,'No modificar!!'!AA47)))</f>
        <v>2</v>
      </c>
      <c r="T49" s="147">
        <f>IF('No modificar!!'!AJ44=2,'No modificar!!'!AB44,IF('No modificar!!'!AJ45=2,'No modificar!!'!AB45,IF('No modificar!!'!AJ46=2,'No modificar!!'!AB46,'No modificar!!'!AB47)))</f>
        <v>7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2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1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2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Corea del Sur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Alemania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2</v>
      </c>
      <c r="S59" s="149">
        <f>IF('No modificar!!'!AJ54=2,'No modificar!!'!AA54,IF('No modificar!!'!AJ55=2,'No modificar!!'!AA55,IF('No modificar!!'!AJ56=2,'No modificar!!'!AA56,'No modificar!!'!AA57)))</f>
        <v>3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0</v>
      </c>
      <c r="I60" s="135">
        <v>3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7</v>
      </c>
      <c r="S60" s="99">
        <f>IF('No modificar!!'!AJ54=1,'No modificar!!'!AA54,IF('No modificar!!'!AJ55=1,'No modificar!!'!AA55,IF('No modificar!!'!AJ56=1,'No modificar!!'!AA56,'No modificar!!'!AA57)))</f>
        <v>-5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0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4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0</v>
      </c>
      <c r="S68" s="146">
        <f>IF('No modificar!!'!AJ64=3,'No modificar!!'!AA64,IF('No modificar!!'!AJ65=3,'No modificar!!'!AA65,IF('No modificar!!'!AJ66=3,'No modificar!!'!AA66,'No modificar!!'!AA67)))</f>
        <v>7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0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0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0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1</v>
      </c>
      <c r="O78" s="146">
        <f>IF('No modificar!!'!AJ74=3,'No modificar!!'!W74,IF('No modificar!!'!AJ75=3,'No modificar!!'!W75,IF('No modificar!!'!AJ76=3,'No modificar!!'!W76,'No modificar!!'!W77)))</f>
        <v>2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3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1</v>
      </c>
      <c r="T78" s="144">
        <f>IF('No modificar!!'!AJ74=3,'No modificar!!'!AB74,IF('No modificar!!'!AJ75=3,'No modificar!!'!AB75,IF('No modificar!!'!AJ76=3,'No modificar!!'!AB76,'No modificar!!'!AB77)))</f>
        <v>5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2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3</v>
      </c>
      <c r="P80" s="99">
        <f>IF('No modificar!!'!AJ74=1,'No modificar!!'!X74,IF('No modificar!!'!AJ75=1,'No modificar!!'!X75,IF('No modificar!!'!AJ76=1,'No modificar!!'!X76,'No modificar!!'!X77)))</f>
        <v>0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2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2</v>
      </c>
      <c r="P81" s="114">
        <f>IF('No modificar!!'!AJ74=0,'No modificar!!'!X74,IF('No modificar!!'!AJ75=0,'No modificar!!'!X75,IF('No modificar!!'!AJ76=0,'No modificar!!'!X76,'No modificar!!'!X77)))</f>
        <v>1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-1</v>
      </c>
      <c r="T81" s="112">
        <f>IF('No modificar!!'!AJ74=0,'No modificar!!'!AB74,IF('No modificar!!'!AJ75=0,'No modificar!!'!AB75,IF('No modificar!!'!AJ76=0,'No modificar!!'!AB76,'No modificar!!'!AB77)))</f>
        <v>2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10" workbookViewId="0">
      <selection activeCell="P14" sqref="P14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Marruecos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0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">
        <v>0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120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0</v>
      </c>
      <c r="F14" s="169"/>
      <c r="G14" s="169"/>
      <c r="H14" s="169"/>
      <c r="I14" s="169"/>
      <c r="J14" s="169"/>
      <c r="K14" s="169"/>
      <c r="L14" s="169"/>
      <c r="M14" s="165" t="s">
        <v>120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Alemania</v>
      </c>
      <c r="E15" s="184">
        <v>1</v>
      </c>
      <c r="F15" s="169"/>
      <c r="G15" s="185" t="str">
        <f>IF(E14&gt;E15,D14,IF(E15&gt;E14,D15,"Manualmente"))</f>
        <v>Alemania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Bélgica</v>
      </c>
      <c r="K16" s="185">
        <v>0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0</v>
      </c>
      <c r="I22" s="169"/>
      <c r="J22" s="169"/>
      <c r="K22" s="169"/>
      <c r="L22" s="169"/>
      <c r="M22" s="165" t="s">
        <v>117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Croacia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2</v>
      </c>
      <c r="F24" s="169"/>
      <c r="G24" s="185" t="str">
        <f>IF(E24&gt;E25,D24,IF(E25&gt;E24,D25,"Manualmente"))</f>
        <v>Croacia</v>
      </c>
      <c r="H24" s="185">
        <v>1</v>
      </c>
      <c r="I24" s="169"/>
      <c r="J24" s="169"/>
      <c r="K24" s="169"/>
      <c r="L24" s="169"/>
      <c r="M24" s="165" t="s">
        <v>100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Corea del Sur</v>
      </c>
      <c r="E28" s="184">
        <v>1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1</v>
      </c>
      <c r="F29" s="169"/>
      <c r="G29" s="185" t="s">
        <v>116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Inglaterra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Inglaterra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3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1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2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4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0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1</v>
      </c>
      <c r="E22" s="158">
        <f>'Fase de grupos'!I19</f>
        <v>3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3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0</v>
      </c>
      <c r="E31" s="158">
        <f>'Fase de grupos'!I60</f>
        <v>3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2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1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0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0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Marruecos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0</v>
      </c>
      <c r="E58" s="172">
        <f>'Fase final'!E15</f>
        <v>1</v>
      </c>
      <c r="F58" s="188" t="str">
        <f>'Fase final'!D15</f>
        <v>Alemania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2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Corea del Sur</v>
      </c>
      <c r="D62" s="172">
        <f>'Fase final'!E28</f>
        <v>1</v>
      </c>
      <c r="E62" s="172">
        <f>'Fase final'!E29</f>
        <v>1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3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Alemania</v>
      </c>
      <c r="D67" s="48">
        <f>'Fase final'!H15</f>
        <v>1</v>
      </c>
      <c r="E67" s="48">
        <f>'Fase final'!H17</f>
        <v>2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0</v>
      </c>
      <c r="E68" s="48">
        <f>'Fase final'!H24</f>
        <v>1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Corea del Sur</v>
      </c>
      <c r="D69" s="50">
        <f>'Fase final'!H29</f>
        <v>1</v>
      </c>
      <c r="E69" s="50">
        <f>'Fase final'!H31</f>
        <v>2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0</v>
      </c>
      <c r="E72" s="64">
        <f>'Fase final'!K16</f>
        <v>0</v>
      </c>
      <c r="F72" s="65" t="str">
        <f>'Fase final'!J16</f>
        <v>Bélgica</v>
      </c>
    </row>
    <row r="73" spans="2:6" ht="15.75" thickBot="1">
      <c r="B73" s="11">
        <v>62</v>
      </c>
      <c r="C73" s="16" t="str">
        <f>'Fase final'!J23</f>
        <v>Croacia</v>
      </c>
      <c r="D73" s="16">
        <f>'Fase final'!K23</f>
        <v>1</v>
      </c>
      <c r="E73" s="16">
        <f>'Fase final'!K30</f>
        <v>1</v>
      </c>
      <c r="F73" s="14" t="str">
        <f>'Fase final'!J30</f>
        <v>Inglaterra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1</v>
      </c>
      <c r="E76" s="42">
        <f>'Fase final'!N14</f>
        <v>1</v>
      </c>
      <c r="F76" s="43" t="str">
        <f>'Fase final'!M14</f>
        <v>Inglaterra</v>
      </c>
    </row>
    <row r="77" spans="2:6" ht="15.75" thickBot="1">
      <c r="B77" s="11">
        <v>64</v>
      </c>
      <c r="C77" s="16" t="str">
        <f>'Fase final'!M22</f>
        <v>Bélgica</v>
      </c>
      <c r="D77" s="16">
        <f>'Fase final'!N22</f>
        <v>1</v>
      </c>
      <c r="E77" s="16">
        <f>'Fase final'!N24</f>
        <v>0</v>
      </c>
      <c r="F77" s="14" t="str">
        <f>'Fase final'!M24</f>
        <v>Croacia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Marruecos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Corea del Sur</v>
      </c>
      <c r="E90" s="154"/>
      <c r="F90" s="154"/>
    </row>
    <row r="91" spans="2:6" s="153" customFormat="1">
      <c r="B91" s="159" t="s">
        <v>197</v>
      </c>
      <c r="C91" s="161" t="str">
        <f>'Fase final'!D15</f>
        <v>Alemania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Alemania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Corea del Sur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Bélgica</v>
      </c>
      <c r="D109"/>
      <c r="E109"/>
      <c r="F109"/>
    </row>
    <row r="110" spans="2:6">
      <c r="B110" s="9" t="s">
        <v>204</v>
      </c>
      <c r="C110" s="13" t="str">
        <f>C73</f>
        <v>Croacia</v>
      </c>
      <c r="D110"/>
      <c r="E110"/>
      <c r="F110"/>
    </row>
    <row r="111" spans="2:6" ht="15.75" thickBot="1">
      <c r="B111" s="11" t="s">
        <v>205</v>
      </c>
      <c r="C111" s="14" t="str">
        <f>F73</f>
        <v>Inglaterra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Inglaterra</v>
      </c>
      <c r="D115"/>
      <c r="E115"/>
      <c r="F115"/>
    </row>
    <row r="116" spans="2:6">
      <c r="B116" s="9" t="s">
        <v>208</v>
      </c>
      <c r="C116" s="13" t="str">
        <f>C77</f>
        <v>Bélgica</v>
      </c>
      <c r="D116"/>
      <c r="E116"/>
      <c r="F116"/>
    </row>
    <row r="117" spans="2:6" ht="15.75" thickBot="1">
      <c r="B117" s="11" t="s">
        <v>209</v>
      </c>
      <c r="C117" s="14" t="str">
        <f>F77</f>
        <v>Croacia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Inglaterra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Harry Kane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4</v>
      </c>
      <c r="Z4" s="15">
        <f>D4+D6+D8</f>
        <v>3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7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5</v>
      </c>
      <c r="Z6" s="6">
        <f>D5+C6+C9</f>
        <v>3</v>
      </c>
      <c r="AA6" s="6">
        <f>Y6-Z6</f>
        <v>2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2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1</v>
      </c>
      <c r="W14" s="22">
        <f>H20</f>
        <v>1</v>
      </c>
      <c r="X14" s="22">
        <f>I20</f>
        <v>1</v>
      </c>
      <c r="Y14" s="22">
        <f>C14+C16+C18</f>
        <v>4</v>
      </c>
      <c r="Z14" s="22">
        <f>D14+D16+D18</f>
        <v>5</v>
      </c>
      <c r="AA14" s="22">
        <f>Y14-Z14</f>
        <v>-1</v>
      </c>
      <c r="AB14" s="8">
        <f>3*V14+W14</f>
        <v>4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0</v>
      </c>
      <c r="AF14">
        <f>IF(OR(AB14&gt;AB17,AND(AB14=AB17,AA14&gt;AA17),AND(AB14=AB17,AA14=AA17,Y14&gt;Y17)),1,0)</f>
        <v>1</v>
      </c>
      <c r="AH14">
        <f>SUM(AD14:AF14)</f>
        <v>1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1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7</v>
      </c>
      <c r="Z15" s="6">
        <f>C14+D17+D19</f>
        <v>4</v>
      </c>
      <c r="AA15" s="6">
        <f>Y15-Z15</f>
        <v>3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1</v>
      </c>
      <c r="D16" s="13">
        <f>'Fase de grupos'!I19</f>
        <v>3</v>
      </c>
      <c r="E16" s="1" t="str">
        <f>'Fase de grupos'!J19</f>
        <v>Marruecos</v>
      </c>
      <c r="G16" s="9">
        <f>IF(C16&gt;D16,1,0)</f>
        <v>0</v>
      </c>
      <c r="H16" s="6">
        <f>IF(C16=D16,1,0)</f>
        <v>0</v>
      </c>
      <c r="I16" s="13">
        <f>IF(C16&lt;D16,1,0)</f>
        <v>1</v>
      </c>
      <c r="J16" s="9"/>
      <c r="K16" s="6"/>
      <c r="L16" s="13"/>
      <c r="M16" s="9">
        <f>IF(D16&gt;C16,1,0)</f>
        <v>1</v>
      </c>
      <c r="N16" s="6">
        <f>IF(D16=C16,1,0)</f>
        <v>0</v>
      </c>
      <c r="O16" s="13">
        <f>IF(D16&lt;C16,1,0)</f>
        <v>0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2</v>
      </c>
      <c r="W16" s="6">
        <f>N20</f>
        <v>0</v>
      </c>
      <c r="X16" s="6">
        <f>O20</f>
        <v>1</v>
      </c>
      <c r="Y16" s="6">
        <f>C15+D16+D19</f>
        <v>7</v>
      </c>
      <c r="Z16" s="6">
        <f>D15+C16+C19</f>
        <v>5</v>
      </c>
      <c r="AA16" s="6">
        <f>Y16-Z16</f>
        <v>2</v>
      </c>
      <c r="AB16" s="10">
        <f>3*V16+W16</f>
        <v>6</v>
      </c>
      <c r="AD16">
        <f>IF(OR(AB16&gt;AB14,AND(AB16=AB14,AA16&gt;AA14),AND(AB16=AB14,AA16=AA14,Y16&gt;Y14)),1,0)</f>
        <v>1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2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2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5</v>
      </c>
      <c r="AA17" s="16">
        <f>Y17-Z17</f>
        <v>-4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2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1</v>
      </c>
      <c r="H20" s="19">
        <f t="shared" ref="H20:N20" si="1">SUM(H14:H19)</f>
        <v>1</v>
      </c>
      <c r="I20" s="20">
        <f t="shared" si="1"/>
        <v>1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2</v>
      </c>
      <c r="N20" s="19">
        <f t="shared" si="1"/>
        <v>0</v>
      </c>
      <c r="O20" s="20">
        <f>SUM(O14:O19)</f>
        <v>1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1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4</v>
      </c>
      <c r="Z24" s="22">
        <f>D24+D26+D28</f>
        <v>0</v>
      </c>
      <c r="AA24" s="22">
        <f>Y24-Z24</f>
        <v>4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1</v>
      </c>
      <c r="Z25" s="6">
        <f>C24+D27+D29</f>
        <v>3</v>
      </c>
      <c r="AA25" s="6">
        <f>Y25-Z25</f>
        <v>-2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2</v>
      </c>
      <c r="Z26" s="6">
        <f>D25+C26+C29</f>
        <v>3</v>
      </c>
      <c r="AA26" s="6">
        <f>Y26-Z26</f>
        <v>-1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2</v>
      </c>
      <c r="X27" s="16">
        <f>R30</f>
        <v>1</v>
      </c>
      <c r="Y27" s="16">
        <f>D25+D27+D28</f>
        <v>2</v>
      </c>
      <c r="Z27" s="16">
        <f>C25+C27+C28</f>
        <v>3</v>
      </c>
      <c r="AA27" s="16">
        <f>Y27-Z27</f>
        <v>-1</v>
      </c>
      <c r="AB27" s="12">
        <f>3*V27+W27</f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2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1</v>
      </c>
      <c r="X34" s="95">
        <f>I40</f>
        <v>1</v>
      </c>
      <c r="Y34" s="95">
        <f>C34+C36+C38</f>
        <v>4</v>
      </c>
      <c r="Z34" s="95">
        <f>D34+D36+D38</f>
        <v>5</v>
      </c>
      <c r="AA34" s="95">
        <f>Y34-Z34</f>
        <v>-1</v>
      </c>
      <c r="AB34" s="8">
        <f>3*V34+W34</f>
        <v>4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1</v>
      </c>
      <c r="W35" s="6">
        <f>K40</f>
        <v>0</v>
      </c>
      <c r="X35" s="6">
        <f>L40</f>
        <v>2</v>
      </c>
      <c r="Y35" s="6">
        <f>D34+C37+C39</f>
        <v>2</v>
      </c>
      <c r="Z35" s="6">
        <f>C34+D37+D39</f>
        <v>4</v>
      </c>
      <c r="AA35" s="6">
        <f>Y35-Z35</f>
        <v>-2</v>
      </c>
      <c r="AB35" s="10">
        <f>3*V35+W35</f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3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3</v>
      </c>
      <c r="W36" s="6">
        <f>N40</f>
        <v>0</v>
      </c>
      <c r="X36" s="6">
        <f>O40</f>
        <v>0</v>
      </c>
      <c r="Y36" s="6">
        <f>C35+D36+D39</f>
        <v>7</v>
      </c>
      <c r="Z36" s="6">
        <f>D35+C36+C39</f>
        <v>1</v>
      </c>
      <c r="AA36" s="6">
        <f>Y36-Z36</f>
        <v>6</v>
      </c>
      <c r="AB36" s="10">
        <f>3*V36+W36</f>
        <v>9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1</v>
      </c>
      <c r="Z37" s="97">
        <f>C35+C37+C38</f>
        <v>4</v>
      </c>
      <c r="AA37" s="97">
        <f>Y37-Z37</f>
        <v>-3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1</v>
      </c>
      <c r="I40" s="92">
        <f t="shared" si="3"/>
        <v>1</v>
      </c>
      <c r="J40" s="90">
        <f t="shared" si="3"/>
        <v>1</v>
      </c>
      <c r="K40" s="91">
        <f t="shared" si="3"/>
        <v>0</v>
      </c>
      <c r="L40" s="92">
        <f t="shared" si="3"/>
        <v>2</v>
      </c>
      <c r="M40" s="90">
        <f t="shared" si="3"/>
        <v>3</v>
      </c>
      <c r="N40" s="91">
        <f t="shared" si="3"/>
        <v>0</v>
      </c>
      <c r="O40" s="92">
        <f>SUM(O34:O39)</f>
        <v>0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6</v>
      </c>
      <c r="Z44" s="95">
        <f>D44+D46+D48</f>
        <v>1</v>
      </c>
      <c r="AA44" s="95">
        <f>Y44-Z44</f>
        <v>5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0</v>
      </c>
      <c r="X45" s="6">
        <f>L50</f>
        <v>2</v>
      </c>
      <c r="Y45" s="6">
        <f>D44+C47+C49</f>
        <v>3</v>
      </c>
      <c r="Z45" s="6">
        <f>C44+D47+D49</f>
        <v>5</v>
      </c>
      <c r="AA45" s="6">
        <f>Y45-Z45</f>
        <v>-2</v>
      </c>
      <c r="AB45" s="10">
        <f>3*V45+W45</f>
        <v>3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1</v>
      </c>
      <c r="Z46" s="6">
        <f>D45+C46+C49</f>
        <v>6</v>
      </c>
      <c r="AA46" s="6">
        <f>Y46-Z46</f>
        <v>-5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2</v>
      </c>
      <c r="W47" s="97">
        <f>Q50</f>
        <v>1</v>
      </c>
      <c r="X47" s="97">
        <f>R50</f>
        <v>0</v>
      </c>
      <c r="Y47" s="97">
        <f>D45+D47+D48</f>
        <v>4</v>
      </c>
      <c r="Z47" s="97">
        <f>C45+C47+C48</f>
        <v>2</v>
      </c>
      <c r="AA47" s="97">
        <f>Y47-Z47</f>
        <v>2</v>
      </c>
      <c r="AB47" s="12">
        <f>3*V47+W47</f>
        <v>7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1</v>
      </c>
      <c r="D48" s="13">
        <f>'Fase de grupos'!I51</f>
        <v>1</v>
      </c>
      <c r="E48" s="1" t="str">
        <f>'Fase de grupos'!J51</f>
        <v>Serbia</v>
      </c>
      <c r="G48" s="9">
        <f>IF(C48&gt;D48,1,0)</f>
        <v>0</v>
      </c>
      <c r="H48" s="6">
        <f>IF(C48=D48,1,0)</f>
        <v>1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1</v>
      </c>
      <c r="R48" s="13">
        <f>IF(D48&lt;C48,1,0)</f>
        <v>0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1</v>
      </c>
      <c r="K50" s="91">
        <f t="shared" si="4"/>
        <v>0</v>
      </c>
      <c r="L50" s="92">
        <f t="shared" si="4"/>
        <v>2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2</v>
      </c>
      <c r="Q50" s="91">
        <f>SUM(Q44:Q49)</f>
        <v>1</v>
      </c>
      <c r="R50" s="92">
        <f>SUM(R44:R49)</f>
        <v>0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0</v>
      </c>
      <c r="X54" s="95">
        <f>I60</f>
        <v>1</v>
      </c>
      <c r="Y54" s="95">
        <f>C54+C56+C58</f>
        <v>5</v>
      </c>
      <c r="Z54" s="95">
        <f>D54+D56+D58</f>
        <v>2</v>
      </c>
      <c r="AA54" s="95">
        <f>Y54-Z54</f>
        <v>3</v>
      </c>
      <c r="AB54" s="8">
        <f>3*V54+W54</f>
        <v>6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0</v>
      </c>
      <c r="AH54">
        <f>SUM(AD54:AF54)</f>
        <v>2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2</v>
      </c>
    </row>
    <row r="55" spans="2:36">
      <c r="B55" s="1" t="str">
        <f>'Fase de grupos'!G58</f>
        <v>Suecia</v>
      </c>
      <c r="C55" s="9">
        <f>'Fase de grupos'!H58</f>
        <v>0</v>
      </c>
      <c r="D55" s="13">
        <f>'Fase de grupos'!I58</f>
        <v>2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0</v>
      </c>
      <c r="O55" s="13">
        <f>IF(C55&lt;D55,1,0)</f>
        <v>1</v>
      </c>
      <c r="P55" s="6">
        <f>IF(D55&gt;C55,1,0)</f>
        <v>1</v>
      </c>
      <c r="Q55" s="6">
        <f>IF(D55=C55,1,0)</f>
        <v>0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2</v>
      </c>
      <c r="Z55" s="6">
        <f>C54+D57+D59</f>
        <v>7</v>
      </c>
      <c r="AA55" s="6">
        <f>Y55-Z55</f>
        <v>-5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0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0</v>
      </c>
      <c r="X56" s="6">
        <f>O60</f>
        <v>3</v>
      </c>
      <c r="Y56" s="6">
        <f>C55+D56+D59</f>
        <v>2</v>
      </c>
      <c r="Z56" s="6">
        <f>D55+C56+C59</f>
        <v>6</v>
      </c>
      <c r="AA56" s="6">
        <f>Y56-Z56</f>
        <v>-4</v>
      </c>
      <c r="AB56" s="10">
        <f>3*V56+W56</f>
        <v>0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0</v>
      </c>
      <c r="D57" s="13">
        <f>'Fase de grupos'!I60</f>
        <v>3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0</v>
      </c>
      <c r="L57" s="13">
        <f>IF(C57&lt;D57,1,0)</f>
        <v>1</v>
      </c>
      <c r="M57" s="9"/>
      <c r="N57" s="6"/>
      <c r="O57" s="13"/>
      <c r="P57" s="6">
        <f>IF(D57&gt;C57,1,0)</f>
        <v>1</v>
      </c>
      <c r="Q57" s="6">
        <f>IF(D57=C57,1,0)</f>
        <v>0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3</v>
      </c>
      <c r="W57" s="97">
        <f>Q60</f>
        <v>0</v>
      </c>
      <c r="X57" s="97">
        <f>R60</f>
        <v>0</v>
      </c>
      <c r="Y57" s="97">
        <f>D55+D57+D58</f>
        <v>6</v>
      </c>
      <c r="Z57" s="97">
        <f>C55+C57+C58</f>
        <v>0</v>
      </c>
      <c r="AA57" s="97">
        <f>Y57-Z57</f>
        <v>6</v>
      </c>
      <c r="AB57" s="12">
        <f>3*V57+W57</f>
        <v>9</v>
      </c>
      <c r="AD57">
        <f>IF(OR(AB57&gt;AB54,AND(AB57=AB54,AA57&gt;AA54),AND(AB57=AB54,AA57=AA54,Y57&gt;Y54)),1,0)</f>
        <v>1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1</v>
      </c>
      <c r="AH57">
        <f>SUM(AD57:AF57)</f>
        <v>3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3</v>
      </c>
    </row>
    <row r="58" spans="2:36">
      <c r="B58" s="1" t="str">
        <f>'Fase de grupos'!G61</f>
        <v>Alemania</v>
      </c>
      <c r="C58" s="9">
        <f>'Fase de grupos'!H61</f>
        <v>0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0</v>
      </c>
      <c r="H58" s="6">
        <f>IF(C58=D58,1,0)</f>
        <v>0</v>
      </c>
      <c r="I58" s="13">
        <f>IF(C58&lt;D58,1,0)</f>
        <v>1</v>
      </c>
      <c r="J58" s="9"/>
      <c r="K58" s="6"/>
      <c r="L58" s="13"/>
      <c r="M58" s="9"/>
      <c r="N58" s="6"/>
      <c r="O58" s="13"/>
      <c r="P58" s="6">
        <f>IF(D58&gt;C58,1,0)</f>
        <v>1</v>
      </c>
      <c r="Q58" s="6">
        <f>IF(D58=C58,1,0)</f>
        <v>0</v>
      </c>
      <c r="R58" s="13">
        <f>IF(D58&lt;C58,1,0)</f>
        <v>0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2</v>
      </c>
      <c r="H60" s="91">
        <f t="shared" ref="H60:N60" si="5">SUM(H54:H59)</f>
        <v>0</v>
      </c>
      <c r="I60" s="92">
        <f t="shared" si="5"/>
        <v>1</v>
      </c>
      <c r="J60" s="90">
        <f t="shared" si="5"/>
        <v>1</v>
      </c>
      <c r="K60" s="91">
        <f t="shared" si="5"/>
        <v>0</v>
      </c>
      <c r="L60" s="92">
        <f t="shared" si="5"/>
        <v>2</v>
      </c>
      <c r="M60" s="90">
        <f t="shared" si="5"/>
        <v>0</v>
      </c>
      <c r="N60" s="91">
        <f t="shared" si="5"/>
        <v>0</v>
      </c>
      <c r="O60" s="92">
        <f>SUM(O54:O59)</f>
        <v>3</v>
      </c>
      <c r="P60" s="91">
        <f>SUM(P54:P59)</f>
        <v>3</v>
      </c>
      <c r="Q60" s="91">
        <f>SUM(Q54:Q59)</f>
        <v>0</v>
      </c>
      <c r="R60" s="92">
        <f>SUM(R54:R59)</f>
        <v>0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4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7</v>
      </c>
      <c r="Z64" s="95">
        <f>D64+D66+D68</f>
        <v>0</v>
      </c>
      <c r="AA64" s="95">
        <f>Y64-Z64</f>
        <v>7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7</v>
      </c>
      <c r="AA65" s="6">
        <f>Y65-Z65</f>
        <v>-6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0</v>
      </c>
      <c r="Z66" s="6">
        <f>D65+C66+C69</f>
        <v>4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5</v>
      </c>
      <c r="Z67" s="97">
        <f>C65+C67+C68</f>
        <v>2</v>
      </c>
      <c r="AA67" s="97">
        <f>Y67-Z67</f>
        <v>3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0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0</v>
      </c>
      <c r="D74" s="96">
        <f>'Fase de grupos'!I77</f>
        <v>0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2</v>
      </c>
      <c r="Z74" s="95">
        <f>D74+D76+D78</f>
        <v>2</v>
      </c>
      <c r="AA74" s="95">
        <f>Y74-Z74</f>
        <v>0</v>
      </c>
      <c r="AB74" s="8">
        <f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0</v>
      </c>
      <c r="W75" s="6">
        <f>K80</f>
        <v>3</v>
      </c>
      <c r="X75" s="6">
        <f>L80</f>
        <v>0</v>
      </c>
      <c r="Y75" s="6">
        <f>D74+C77+C79</f>
        <v>2</v>
      </c>
      <c r="Z75" s="6">
        <f>C74+D77+D79</f>
        <v>2</v>
      </c>
      <c r="AA75" s="6">
        <f>Y75-Z75</f>
        <v>0</v>
      </c>
      <c r="AB75" s="10">
        <f>3*V75+W75</f>
        <v>3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3</v>
      </c>
      <c r="Z76" s="6">
        <f>D75+C76+C79</f>
        <v>2</v>
      </c>
      <c r="AA76" s="6">
        <f>Y76-Z76</f>
        <v>1</v>
      </c>
      <c r="AB76" s="10">
        <f>3*V76+W76</f>
        <v>5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2</v>
      </c>
      <c r="X77" s="97">
        <f>R80</f>
        <v>1</v>
      </c>
      <c r="Y77" s="97">
        <f>D75+D77+D78</f>
        <v>3</v>
      </c>
      <c r="Z77" s="97">
        <f>C75+C77+C78</f>
        <v>4</v>
      </c>
      <c r="AA77" s="97">
        <f>Y77-Z77</f>
        <v>-1</v>
      </c>
      <c r="AB77" s="12">
        <f>3*V77+W77</f>
        <v>2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0</v>
      </c>
      <c r="K80" s="91">
        <f t="shared" si="7"/>
        <v>3</v>
      </c>
      <c r="L80" s="92">
        <f t="shared" si="7"/>
        <v>0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0</v>
      </c>
      <c r="Q80" s="91">
        <f>SUM(Q74:Q79)</f>
        <v>2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Franko Graziano</cp:lastModifiedBy>
  <dcterms:created xsi:type="dcterms:W3CDTF">2010-03-03T16:28:09Z</dcterms:created>
  <dcterms:modified xsi:type="dcterms:W3CDTF">2018-06-13T12:52:24Z</dcterms:modified>
</cp:coreProperties>
</file>