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ko.graziano\Desktop\pencas\"/>
    </mc:Choice>
  </mc:AlternateContent>
  <bookViews>
    <workbookView xWindow="0" yWindow="0" windowWidth="20490" windowHeight="7530" firstSheet="1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102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R77" i="3" l="1"/>
  <c r="Z74" i="3"/>
  <c r="Y74" i="3"/>
  <c r="AA74" i="3" s="1"/>
  <c r="I68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70" i="3" l="1"/>
  <c r="X64" i="3" s="1"/>
  <c r="G60" i="3"/>
  <c r="V54" i="3" s="1"/>
  <c r="AA37" i="3"/>
  <c r="AA26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F34" i="3" s="1"/>
  <c r="AB36" i="3"/>
  <c r="AF36" i="3" s="1"/>
  <c r="AB46" i="3"/>
  <c r="AE46" i="3" s="1"/>
  <c r="AB17" i="3"/>
  <c r="AB75" i="3"/>
  <c r="AE65" i="3"/>
  <c r="AB47" i="3"/>
  <c r="AB35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F47" i="3" l="1"/>
  <c r="AE34" i="3"/>
  <c r="AD34" i="3"/>
  <c r="AH34" i="3" s="1"/>
  <c r="AD37" i="3"/>
  <c r="AD36" i="3"/>
  <c r="AF37" i="3"/>
  <c r="AE36" i="3"/>
  <c r="AF24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S38" i="2" s="1"/>
  <c r="AJ75" i="3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S40" i="2"/>
  <c r="T40" i="2"/>
  <c r="N40" i="2"/>
  <c r="R40" i="2"/>
  <c r="S39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94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M24" i="5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F63" i="7"/>
  <c r="C91" i="7"/>
  <c r="C89" i="7"/>
  <c r="C88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<sst xmlns="http://schemas.openxmlformats.org/spreadsheetml/2006/main" count="458" uniqueCount="226">
  <si>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</si>
  <si>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</si>
  <si>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</si>
  <si>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</si>
  <si>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</si>
  <si>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</si>
  <si>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</si>
  <si>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</si>
  <si>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</si>
  <si>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</si>
  <si>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</si>
  <si>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</si>
  <si>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</si>
  <si>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</si>
  <si>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</si>
  <si>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</si>
  <si>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</si>
  <si>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</si>
  <si>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</si>
  <si>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</si>
  <si>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</si>
  <si>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</si>
  <si>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</si>
  <si>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</si>
  <si>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</si>
  <si>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</si>
  <si>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</si>
  <si>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</si>
  <si>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</si>
  <si>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</si>
  <si>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</si>
  <si>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</si>
  <si>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</si>
  <si>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</si>
  <si>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</si>
  <si>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</si>
  <si>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</si>
  <si>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</si>
  <si>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</si>
  <si>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</si>
  <si>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</si>
  <si>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</si>
  <si>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</si>
  <si>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</si>
  <si>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</si>
  <si>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</si>
  <si>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</si>
  <si>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</si>
  <si>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</si>
  <si>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</si>
  <si>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</si>
  <si>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</si>
  <si>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</si>
  <si>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</si>
  <si>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</si>
  <si>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</si>
  <si>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</si>
  <si>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</si>
  <si>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</si>
  <si>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</si>
  <si>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</si>
  <si>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</si>
  <si>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</si>
  <si>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</si>
  <si>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</si>
  <si>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</si>
  <si>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</si>
  <si>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</si>
  <si>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</si>
  <si>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</si>
  <si>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</si>
  <si>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</si>
  <si>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</si>
  <si>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</si>
  <si>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</si>
  <si>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</si>
  <si>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</si>
  <si>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</si>
  <si>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</si>
  <si>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</si>
  <si>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</si>
  <si>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</si>
  <si>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</si>
  <si>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</si>
  <si>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</si>
  <si>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</si>
  <si>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</si>
  <si>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</si>
  <si>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</si>
  <si>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</si>
  <si>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</si>
  <si>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</si>
  <si>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</si>
  <si>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</si>
  <si>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</si>
  <si>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</si>
  <si>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</si>
  <si>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</si>
  <si>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</si>
  <si>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</si>
  <si>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</si>
  <si>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</si>
  <si>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</si>
  <si>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</si>
  <si>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</si>
  <si>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</si>
  <si>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</si>
  <si>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</si>
  <si>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</si>
  <si>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</si>
  <si>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</si>
  <si>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</si>
  <si>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</si>
  <si>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</si>
  <si>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</si>
  <si>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</si>
  <si>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</si>
  <si>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</si>
  <si>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</si>
  <si>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</si>
  <si>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</si>
  <si>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</si>
  <si>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</si>
  <si>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</si>
  <si>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</si>
  <si>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</si>
  <si>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</si>
  <si>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</si>
  <si>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</si>
  <si>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</si>
  <si>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</si>
  <si>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</si>
  <si>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</si>
  <si>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</si>
  <si>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</si>
  <si>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</si>
  <si>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</si>
  <si>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</si>
  <si>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</si>
  <si>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</si>
  <si>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</si>
  <si>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</si>
  <si>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</si>
  <si>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</si>
  <si>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</si>
  <si>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</si>
  <si>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</si>
  <si>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</si>
  <si>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</si>
  <si>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</si>
  <si>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</si>
  <si>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</si>
  <si>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</si>
  <si>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</si>
  <si>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</si>
  <si>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</si>
  <si>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</si>
  <si>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</si>
  <si>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</si>
  <si>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</si>
  <si>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</si>
  <si>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</si>
  <si>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</si>
  <si>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</si>
  <si>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</si>
  <si>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</si>
  <si>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</si>
  <si>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</si>
  <si>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</si>
  <si>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</si>
  <si>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</si>
  <si>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</si>
  <si>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</si>
  <si>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</si>
  <si>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</si>
  <si>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</si>
  <si>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</si>
  <si>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</si>
  <si>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</si>
  <si>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</si>
  <si>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</si>
  <si>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</si>
  <si>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</si>
  <si>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</si>
  <si>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</si>
  <si>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</si>
  <si>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</si>
  <si>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</si>
  <si>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</si>
  <si>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</si>
  <si>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</si>
  <si>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</si>
  <si>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</si>
  <si>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</si>
  <si>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</si>
  <si>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</si>
  <si>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</si>
  <si>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</si>
  <si>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</si>
  <si>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</si>
  <si>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</si>
  <si>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</si>
  <si>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</si>
  <si>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</si>
  <si>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</si>
  <si>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</si>
  <si>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</si>
  <si>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</si>
  <si>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</si>
  <si>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</si>
  <si>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</si>
  <si>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</si>
  <si>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</si>
  <si>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</si>
  <si>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</si>
  <si>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</si>
  <si>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</si>
  <si>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</si>
  <si>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</si>
  <si>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</si>
  <si>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</si>
  <si>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</si>
  <si>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</si>
  <si>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Gustavo Fonseca</t>
  </si>
  <si>
    <t>gfonseca03@gmail.com</t>
  </si>
  <si>
    <t>Cavani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</si>
</sst>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fonseca0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C67" workbookViewId="0">
      <selection activeCell="I84" sqref="I84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-1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Australia</v>
      </c>
      <c r="N28" s="145">
        <f>IF('No modificar!!'!AJ24=3,'No modificar!!'!V24,IF('No modificar!!'!AJ25=3,'No modificar!!'!V25,IF('No modificar!!'!AJ26=3,'No modificar!!'!V26,'No modificar!!'!V27)))</f>
        <v>1</v>
      </c>
      <c r="O28" s="146">
        <f>IF('No modificar!!'!AJ24=3,'No modificar!!'!W24,IF('No modificar!!'!AJ25=3,'No modificar!!'!W25,IF('No modificar!!'!AJ26=3,'No modificar!!'!W26,'No modificar!!'!W27)))</f>
        <v>2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3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2</v>
      </c>
      <c r="T28" s="144">
        <f>IF('No modificar!!'!AJ24=3,'No modificar!!'!AB24,IF('No modificar!!'!AJ25=3,'No modificar!!'!AB25,IF('No modificar!!'!AJ26=3,'No modificar!!'!AB26,'No modificar!!'!AB27)))</f>
        <v>5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0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1</v>
      </c>
      <c r="S30" s="99">
        <f>IF('No modificar!!'!AJ24=1,'No modificar!!'!AA24,IF('No modificar!!'!AJ25=1,'No modificar!!'!AA25,IF('No modificar!!'!AJ26=1,'No modificar!!'!AA26,'No modificar!!'!AA27)))</f>
        <v>1</v>
      </c>
      <c r="T30" s="110">
        <f>IF('No modificar!!'!AJ24=1,'No modificar!!'!AB24,IF('No modificar!!'!AJ25=1,'No modificar!!'!AB25,IF('No modificar!!'!AJ26=1,'No modificar!!'!AB26,'No modificar!!'!AB27)))</f>
        <v>5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1</v>
      </c>
      <c r="O38" s="146">
        <f>IF('No modificar!!'!AJ34=3,'No modificar!!'!W34,IF('No modificar!!'!AJ35=3,'No modificar!!'!W35,IF('No modificar!!'!AJ36=3,'No modificar!!'!W36,'No modificar!!'!W37)))</f>
        <v>2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5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3</v>
      </c>
      <c r="S41" s="114">
        <f>IF('No modificar!!'!AJ34=0,'No modificar!!'!AA34,IF('No modificar!!'!AJ35=0,'No modificar!!'!AA35,IF('No modificar!!'!AJ36=0,'No modificar!!'!AA36,'No modificar!!'!AA37)))</f>
        <v>-1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4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3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4</v>
      </c>
      <c r="S58" s="146">
        <f>IF('No modificar!!'!AJ54=3,'No modificar!!'!AA54,IF('No modificar!!'!AJ55=3,'No modificar!!'!AA55,IF('No modificar!!'!AJ56=3,'No modificar!!'!AA56,'No modificar!!'!AA57)))</f>
        <v>2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1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2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4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4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0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6</v>
      </c>
      <c r="S69" s="149">
        <f>IF('No modificar!!'!AJ64=2,'No modificar!!'!AA64,IF('No modificar!!'!AJ65=2,'No modificar!!'!AA65,IF('No modificar!!'!AJ66=2,'No modificar!!'!AA66,'No modificar!!'!AA67)))</f>
        <v>-1</v>
      </c>
      <c r="T69" s="147">
        <f>IF('No modificar!!'!AJ64=2,'No modificar!!'!AB64,IF('No modificar!!'!AJ65=2,'No modificar!!'!AB65,IF('No modificar!!'!AJ66=2,'No modificar!!'!AB66,'No modificar!!'!AB67)))</f>
        <v>2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2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3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2</v>
      </c>
      <c r="P71" s="114">
        <f>IF('No modificar!!'!AJ64=0,'No modificar!!'!X64,IF('No modificar!!'!AJ65=0,'No modificar!!'!X65,IF('No modificar!!'!AJ66=0,'No modificar!!'!X66,'No modificar!!'!X67)))</f>
        <v>1</v>
      </c>
      <c r="Q71" s="114">
        <f>IF('No modificar!!'!AJ64=0,'No modificar!!'!Y64,IF('No modificar!!'!AJ65=0,'No modificar!!'!Y65,IF('No modificar!!'!AJ66=0,'No modificar!!'!Y66,'No modificar!!'!Y67)))</f>
        <v>3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-1</v>
      </c>
      <c r="T71" s="112">
        <f>IF('No modificar!!'!AJ64=0,'No modificar!!'!AB64,IF('No modificar!!'!AJ65=0,'No modificar!!'!AB65,IF('No modificar!!'!AJ66=0,'No modificar!!'!AB66,'No modificar!!'!AB67)))</f>
        <v>2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1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6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0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Colombia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3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2" workbookViewId="0">
      <selection activeCell="P13" sqref="P13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Australia</v>
      </c>
      <c r="E10" s="184">
        <v>1</v>
      </c>
      <c r="F10" s="169"/>
      <c r="G10" s="185" t="str">
        <f>IF(E10&gt;E11,D10,IF(E11&gt;E10,D11,"Manualmente"))</f>
        <v>Croacia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0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1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Argentina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Bélgica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tr">
        <f>IF(E17&gt;E18,D17,IF(E18&gt;E17,D18,"Manualmente"))</f>
        <v>Bélgica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2</v>
      </c>
      <c r="F22" s="169"/>
      <c r="G22" s="185" t="str">
        <f>IF(E21&gt;E22,D21,IF(E22&gt;E21,D22,"Manualmente"))</f>
        <v>Egipto</v>
      </c>
      <c r="H22" s="185">
        <v>1</v>
      </c>
      <c r="I22" s="169"/>
      <c r="J22" s="169"/>
      <c r="K22" s="169"/>
      <c r="L22" s="169"/>
      <c r="M22" s="165" t="s">
        <v>117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16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Inglaterra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Inglaterra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tr">
        <f>IF(E31&gt;E32,D31,IF(E32&gt;E31,D32,"Manualmente"))</f>
        <v>Inglaterra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3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4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2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0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2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3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3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Australia</v>
      </c>
      <c r="D57" s="172">
        <f>'Fase final'!E10</f>
        <v>1</v>
      </c>
      <c r="E57" s="172">
        <f>'Fase final'!E11</f>
        <v>2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1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1</v>
      </c>
      <c r="E60" s="172">
        <f>'Fase final'!E22</f>
        <v>2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1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3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Croacia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Egipto</v>
      </c>
      <c r="D68" s="48">
        <f>'Fase final'!H22</f>
        <v>1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2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1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2</v>
      </c>
      <c r="E73" s="16">
        <f>'Fase final'!K30</f>
        <v>1</v>
      </c>
      <c r="F73" s="14" t="str">
        <f>'Fase final'!J30</f>
        <v>Inglaterra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3</v>
      </c>
      <c r="E76" s="42">
        <f>'Fase final'!N14</f>
        <v>1</v>
      </c>
      <c r="F76" s="43" t="str">
        <f>'Fase final'!M14</f>
        <v>Argentina</v>
      </c>
    </row>
    <row r="77" spans="2:6" ht="15.75" thickBot="1">
      <c r="B77" s="11">
        <v>64</v>
      </c>
      <c r="C77" s="16" t="str">
        <f>'Fase final'!M22</f>
        <v>Bélgica</v>
      </c>
      <c r="D77" s="16">
        <f>'Fase final'!N22</f>
        <v>2</v>
      </c>
      <c r="E77" s="16">
        <f>'Fase final'!N24</f>
        <v>1</v>
      </c>
      <c r="F77" s="14" t="str">
        <f>'Fase final'!M24</f>
        <v>Inglaterra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Australia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Croacia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Egipto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Inglaterra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Argentina</v>
      </c>
      <c r="D115"/>
      <c r="E115"/>
      <c r="F115"/>
    </row>
    <row r="116" spans="2:6">
      <c r="B116" s="9" t="s">
        <v>208</v>
      </c>
      <c r="C116" s="13" t="str">
        <f>C77</f>
        <v>Bélgica</v>
      </c>
      <c r="D116"/>
      <c r="E116"/>
      <c r="F116"/>
    </row>
    <row r="117" spans="2:6" ht="15.75" thickBot="1">
      <c r="B117" s="11" t="s">
        <v>209</v>
      </c>
      <c r="C117" s="14" t="str">
        <f>F77</f>
        <v>Inglaterra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2</v>
      </c>
      <c r="X4" s="15">
        <f>I10</f>
        <v>1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2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2</v>
      </c>
      <c r="I10" s="3">
        <f t="shared" si="0"/>
        <v>1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6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2</v>
      </c>
      <c r="Z17" s="16">
        <f>C15+C17+C18</f>
        <v>7</v>
      </c>
      <c r="AA17" s="16">
        <f>Y17-Z17</f>
        <v>-5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1</v>
      </c>
      <c r="E24" s="1" t="str">
        <f>'Fase de grupos'!J27</f>
        <v>Australia</v>
      </c>
      <c r="G24" s="9">
        <f>IF(C24&gt;D24,1,0)</f>
        <v>0</v>
      </c>
      <c r="H24" s="6">
        <f>IF(C24=D24,1,0)</f>
        <v>1</v>
      </c>
      <c r="I24" s="13">
        <f>IF(C24&lt;D24,1,0)</f>
        <v>0</v>
      </c>
      <c r="J24" s="9">
        <f>IF(D24&gt;C24,1,0)</f>
        <v>0</v>
      </c>
      <c r="K24" s="6">
        <f>IF(D24=C24,1,0)</f>
        <v>1</v>
      </c>
      <c r="L24" s="13">
        <f>IF(D24&lt;C24,1,0)</f>
        <v>0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1</v>
      </c>
      <c r="W24" s="22">
        <f>H30</f>
        <v>2</v>
      </c>
      <c r="X24" s="22">
        <f>I30</f>
        <v>0</v>
      </c>
      <c r="Y24" s="22">
        <f>C24+C26+C28</f>
        <v>3</v>
      </c>
      <c r="Z24" s="22">
        <f>D24+D26+D28</f>
        <v>2</v>
      </c>
      <c r="AA24" s="22">
        <f>Y24-Z24</f>
        <v>1</v>
      </c>
      <c r="AB24" s="8">
        <f>3*V24+W24</f>
        <v>5</v>
      </c>
      <c r="AD24">
        <f>IF(OR(AB24&gt;AB25,AND(AB24=AB25,AA24&gt;AA25),AND(AB24=AB25,AA24=AA25,Y24&gt;Y25)),1,0)</f>
        <v>0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2</v>
      </c>
      <c r="X25" s="6">
        <f>L30</f>
        <v>0</v>
      </c>
      <c r="Y25" s="6">
        <f>D24+C27+C29</f>
        <v>3</v>
      </c>
      <c r="Z25" s="6">
        <f>C24+D27+D29</f>
        <v>1</v>
      </c>
      <c r="AA25" s="6">
        <f>Y25-Z25</f>
        <v>2</v>
      </c>
      <c r="AB25" s="10">
        <f>3*V25+W25</f>
        <v>5</v>
      </c>
      <c r="AD25">
        <f>IF(OR(AB25&gt;AB24,AND(AB25=AB24,AA25&gt;AA24),AND(AB25=AB24,AA25=AA24,Y25&gt;Y24)),1,0)</f>
        <v>1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3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3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2</v>
      </c>
      <c r="X26" s="6">
        <f>O30</f>
        <v>0</v>
      </c>
      <c r="Y26" s="6">
        <f>C25+D26+D29</f>
        <v>2</v>
      </c>
      <c r="Z26" s="6">
        <f>D25+C26+C29</f>
        <v>1</v>
      </c>
      <c r="AA26" s="6">
        <f>Y26-Z26</f>
        <v>1</v>
      </c>
      <c r="AB26" s="10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1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0</v>
      </c>
      <c r="X27" s="16">
        <f>R30</f>
        <v>3</v>
      </c>
      <c r="Y27" s="16">
        <f>D25+D27+D28</f>
        <v>0</v>
      </c>
      <c r="Z27" s="16">
        <f>C25+C27+C28</f>
        <v>4</v>
      </c>
      <c r="AA27" s="16">
        <f>Y27-Z27</f>
        <v>-4</v>
      </c>
      <c r="AB27" s="12">
        <f>3*V27+W27</f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1</v>
      </c>
      <c r="H30" s="19">
        <f t="shared" ref="H30:N30" si="2">SUM(H24:H29)</f>
        <v>2</v>
      </c>
      <c r="I30" s="20">
        <f t="shared" si="2"/>
        <v>0</v>
      </c>
      <c r="J30" s="18">
        <f t="shared" si="2"/>
        <v>1</v>
      </c>
      <c r="K30" s="19">
        <f t="shared" si="2"/>
        <v>2</v>
      </c>
      <c r="L30" s="20">
        <f t="shared" si="2"/>
        <v>0</v>
      </c>
      <c r="M30" s="18">
        <f t="shared" si="2"/>
        <v>1</v>
      </c>
      <c r="N30" s="19">
        <f t="shared" si="2"/>
        <v>2</v>
      </c>
      <c r="O30" s="20">
        <f>SUM(O24:O29)</f>
        <v>0</v>
      </c>
      <c r="P30" s="19">
        <f>SUM(P24:P29)</f>
        <v>0</v>
      </c>
      <c r="Q30" s="19">
        <f>SUM(Q24:Q29)</f>
        <v>0</v>
      </c>
      <c r="R30" s="20">
        <f>SUM(R24:R29)</f>
        <v>3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1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4</v>
      </c>
      <c r="Z34" s="95">
        <f>D34+D36+D38</f>
        <v>2</v>
      </c>
      <c r="AA34" s="95">
        <f>Y34-Z34</f>
        <v>2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2</v>
      </c>
      <c r="Z35" s="6">
        <f>C34+D37+D39</f>
        <v>3</v>
      </c>
      <c r="AA35" s="6">
        <f>Y35-Z35</f>
        <v>-1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3</v>
      </c>
      <c r="Z36" s="6">
        <f>D35+C36+C39</f>
        <v>3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2</v>
      </c>
      <c r="L40" s="92">
        <f t="shared" si="3"/>
        <v>1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0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1</v>
      </c>
      <c r="Z45" s="6">
        <f>C44+D47+D49</f>
        <v>5</v>
      </c>
      <c r="AA45" s="6">
        <f>Y45-Z45</f>
        <v>-4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4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1</v>
      </c>
      <c r="Z46" s="6">
        <f>D45+C46+C49</f>
        <v>5</v>
      </c>
      <c r="AA46" s="6">
        <f>Y46-Z46</f>
        <v>-4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2</v>
      </c>
      <c r="Z47" s="97">
        <f>C45+C47+C48</f>
        <v>3</v>
      </c>
      <c r="AA47" s="97">
        <f>Y47-Z47</f>
        <v>-1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1</v>
      </c>
      <c r="D54" s="96">
        <f>'Fase de grupos'!I57</f>
        <v>1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6</v>
      </c>
      <c r="Z54" s="95">
        <f>D54+D56+D58</f>
        <v>4</v>
      </c>
      <c r="AA54" s="95">
        <f>Y54-Z54</f>
        <v>2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3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2</v>
      </c>
      <c r="X55" s="6">
        <f>L60</f>
        <v>0</v>
      </c>
      <c r="Y55" s="6">
        <f>D54+C57+C59</f>
        <v>3</v>
      </c>
      <c r="Z55" s="6">
        <f>C54+D57+D59</f>
        <v>1</v>
      </c>
      <c r="AA55" s="6">
        <f>Y55-Z55</f>
        <v>2</v>
      </c>
      <c r="AB55" s="10">
        <f>3*V55+W55</f>
        <v>5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4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4</v>
      </c>
      <c r="Z57" s="97">
        <f>C55+C57+C58</f>
        <v>8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2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2</v>
      </c>
      <c r="L60" s="92">
        <f t="shared" si="5"/>
        <v>0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7</v>
      </c>
      <c r="Z64" s="95">
        <f>D64+D66+D68</f>
        <v>4</v>
      </c>
      <c r="AA64" s="95">
        <f>Y64-Z64</f>
        <v>3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1</v>
      </c>
      <c r="O65" s="13">
        <f>IF(C65&lt;D65,1,0)</f>
        <v>0</v>
      </c>
      <c r="P65" s="6">
        <f>IF(D65&gt;C65,1,0)</f>
        <v>0</v>
      </c>
      <c r="Q65" s="6">
        <f>IF(D65=C65,1,0)</f>
        <v>1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2</v>
      </c>
      <c r="X65" s="6">
        <f>L70</f>
        <v>1</v>
      </c>
      <c r="Y65" s="6">
        <f>D64+C67+C69</f>
        <v>4</v>
      </c>
      <c r="Z65" s="6">
        <f>C64+D67+D69</f>
        <v>5</v>
      </c>
      <c r="AA65" s="6">
        <f>Y65-Z65</f>
        <v>-1</v>
      </c>
      <c r="AB65" s="10">
        <f>3*V65+W65</f>
        <v>2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2</v>
      </c>
      <c r="X66" s="6">
        <f>O70</f>
        <v>1</v>
      </c>
      <c r="Y66" s="6">
        <f>C65+D66+D69</f>
        <v>3</v>
      </c>
      <c r="Z66" s="6">
        <f>D65+C66+C69</f>
        <v>4</v>
      </c>
      <c r="AA66" s="6">
        <f>Y66-Z66</f>
        <v>-1</v>
      </c>
      <c r="AB66" s="10">
        <f>3*V66+W66</f>
        <v>2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2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0</v>
      </c>
      <c r="W67" s="97">
        <f>Q70</f>
        <v>2</v>
      </c>
      <c r="X67" s="97">
        <f>R70</f>
        <v>1</v>
      </c>
      <c r="Y67" s="97">
        <f>D65+D67+D68</f>
        <v>5</v>
      </c>
      <c r="Z67" s="97">
        <f>C65+C67+C68</f>
        <v>6</v>
      </c>
      <c r="AA67" s="97">
        <f>Y67-Z67</f>
        <v>-1</v>
      </c>
      <c r="AB67" s="12">
        <f>3*V67+W67</f>
        <v>2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2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2</v>
      </c>
      <c r="L70" s="92">
        <f t="shared" si="6"/>
        <v>1</v>
      </c>
      <c r="M70" s="90">
        <f t="shared" si="6"/>
        <v>0</v>
      </c>
      <c r="N70" s="91">
        <f t="shared" si="6"/>
        <v>2</v>
      </c>
      <c r="O70" s="92">
        <f>SUM(O64:O69)</f>
        <v>1</v>
      </c>
      <c r="P70" s="91">
        <f>SUM(P64:P69)</f>
        <v>0</v>
      </c>
      <c r="Q70" s="91">
        <f>SUM(Q64:Q69)</f>
        <v>2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6</v>
      </c>
      <c r="Z74" s="95">
        <f>D74+D76+D78</f>
        <v>3</v>
      </c>
      <c r="AA74" s="95">
        <f>Y74-Z74</f>
        <v>3</v>
      </c>
      <c r="AB74" s="8">
        <f>3*V74+W74</f>
        <v>6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4</v>
      </c>
      <c r="Z75" s="6">
        <f>C74+D77+D79</f>
        <v>3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0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0</v>
      </c>
      <c r="W76" s="6">
        <f>N80</f>
        <v>2</v>
      </c>
      <c r="X76" s="6">
        <f>O80</f>
        <v>1</v>
      </c>
      <c r="Y76" s="6">
        <f>C75+D76+D79</f>
        <v>3</v>
      </c>
      <c r="Z76" s="6">
        <f>D75+C76+C79</f>
        <v>5</v>
      </c>
      <c r="AA76" s="6">
        <f>Y76-Z76</f>
        <v>-2</v>
      </c>
      <c r="AB76" s="10">
        <f>3*V76+W76</f>
        <v>2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3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0</v>
      </c>
      <c r="N80" s="91">
        <f t="shared" si="7"/>
        <v>2</v>
      </c>
      <c r="O80" s="92">
        <f>SUM(O74:O79)</f>
        <v>1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Franko Graziano</cp:lastModifiedBy>
  <dcterms:created xsi:type="dcterms:W3CDTF">2010-03-03T16:28:09Z</dcterms:created>
  <dcterms:modified xsi:type="dcterms:W3CDTF">2018-06-13T13:23:41Z</dcterms:modified>
</cp:coreProperties>
</file>