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6945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562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D77" i="3"/>
  <c r="C77" i="3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Y74" i="3" s="1"/>
  <c r="D69" i="3"/>
  <c r="C69" i="3"/>
  <c r="B69" i="3"/>
  <c r="E68" i="3"/>
  <c r="D68" i="3"/>
  <c r="C68" i="3"/>
  <c r="D67" i="3"/>
  <c r="C67" i="3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G56" i="3" s="1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I78" i="3" l="1"/>
  <c r="R77" i="3"/>
  <c r="Z74" i="3"/>
  <c r="AA74" i="3" s="1"/>
  <c r="I68" i="3"/>
  <c r="J67" i="3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 s="1"/>
  <c r="V54" i="3" s="1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K60" i="3" s="1"/>
  <c r="W55" i="3" s="1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K50" i="3" s="1"/>
  <c r="W45" i="3" s="1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AA27" i="3" s="1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I80" i="3" l="1"/>
  <c r="X74" i="3" s="1"/>
  <c r="M70" i="3"/>
  <c r="V66" i="3" s="1"/>
  <c r="I70" i="3"/>
  <c r="X64" i="3" s="1"/>
  <c r="R10" i="3"/>
  <c r="X7" i="3" s="1"/>
  <c r="N70" i="3"/>
  <c r="W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66" i="3" l="1"/>
  <c r="AE65" i="3" s="1"/>
  <c r="AB37" i="3"/>
  <c r="AB36" i="3"/>
  <c r="AB34" i="3"/>
  <c r="AB46" i="3"/>
  <c r="AE46" i="3" s="1"/>
  <c r="AB17" i="3"/>
  <c r="AB75" i="3"/>
  <c r="AB47" i="3"/>
  <c r="AF47" i="3" s="1"/>
  <c r="AB35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F37" i="3" l="1"/>
  <c r="AF36" i="3"/>
  <c r="AE34" i="3"/>
  <c r="AE36" i="3"/>
  <c r="AD36" i="3"/>
  <c r="AF34" i="3"/>
  <c r="AD34" i="3"/>
  <c r="AD37" i="3"/>
  <c r="AF46" i="3"/>
  <c r="AE45" i="3"/>
  <c r="AE37" i="3"/>
  <c r="AF16" i="3"/>
  <c r="AE1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6" i="3" l="1"/>
  <c r="AH37" i="3"/>
  <c r="AH34" i="3"/>
  <c r="AH46" i="3"/>
  <c r="AH47" i="3"/>
  <c r="AH16" i="3"/>
  <c r="AH35" i="3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34" i="3" l="1"/>
  <c r="R38" i="2" s="1"/>
  <c r="AJ75" i="3"/>
  <c r="AJ67" i="3"/>
  <c r="AJ54" i="3"/>
  <c r="AJ45" i="3"/>
  <c r="AJ35" i="3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AJ15" i="3"/>
  <c r="AJ27" i="3"/>
  <c r="AJ24" i="3"/>
  <c r="AJ25" i="3"/>
  <c r="AJ26" i="3"/>
  <c r="AJ16" i="3"/>
  <c r="AJ17" i="3"/>
  <c r="AJ4" i="3"/>
  <c r="AJ6" i="3"/>
  <c r="AJ7" i="3"/>
  <c r="AJ5" i="3"/>
  <c r="AJ14" i="3"/>
  <c r="N58" i="2" l="1"/>
  <c r="M40" i="2"/>
  <c r="P40" i="2"/>
  <c r="Q38" i="2"/>
  <c r="S38" i="2"/>
  <c r="T40" i="2"/>
  <c r="S40" i="2"/>
  <c r="N40" i="2"/>
  <c r="R40" i="2"/>
  <c r="S39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P20" i="2"/>
  <c r="T21" i="2"/>
  <c r="M20" i="2"/>
  <c r="O21" i="2"/>
  <c r="Q20" i="2"/>
  <c r="P18" i="2"/>
  <c r="T20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F63" i="7" s="1"/>
  <c r="D17" i="5"/>
  <c r="C92" i="7" s="1"/>
  <c r="D18" i="5"/>
  <c r="F59" i="7" s="1"/>
  <c r="D31" i="5"/>
  <c r="C94" i="7" s="1"/>
  <c r="C87" i="7"/>
  <c r="D15" i="5"/>
  <c r="F58" i="7" s="1"/>
  <c r="D28" i="5"/>
  <c r="D25" i="5"/>
  <c r="F61" i="7" s="1"/>
  <c r="D10" i="5"/>
  <c r="C84" i="7" s="1"/>
  <c r="V39" i="2"/>
  <c r="D22" i="5"/>
  <c r="C81" i="7" s="1"/>
  <c r="C60" i="7"/>
  <c r="C83" i="7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G17" i="5"/>
  <c r="V69" i="2"/>
  <c r="U69" i="2"/>
  <c r="J30" i="5"/>
  <c r="C104" i="7"/>
  <c r="V58" i="2"/>
  <c r="U58" i="2"/>
  <c r="V59" i="2"/>
  <c r="U59" i="2"/>
  <c r="C91" i="7"/>
  <c r="G15" i="5"/>
  <c r="C100" i="7" s="1"/>
  <c r="U48" i="2"/>
  <c r="V48" i="2"/>
  <c r="C58" i="7"/>
  <c r="U49" i="2"/>
  <c r="V49" i="2"/>
  <c r="C103" i="7"/>
  <c r="J23" i="5"/>
  <c r="M24" i="5" s="1"/>
  <c r="G10" i="5"/>
  <c r="C85" i="7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63" i="7" l="1"/>
  <c r="C93" i="7"/>
  <c r="C89" i="7"/>
  <c r="C57" i="7"/>
  <c r="F56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<sst xmlns="http://schemas.openxmlformats.org/spreadsheetml/2006/main" count="459" uniqueCount="226">
  <si>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</si>
  <si>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</si>
  <si>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</si>
  <si>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</si>
  <si>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</si>
  <si>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</si>
  <si>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</si>
  <si>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</si>
  <si>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</si>
  <si>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</si>
  <si>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</si>
  <si>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</si>
  <si>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</si>
  <si>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</si>
  <si>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</si>
  <si>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</si>
  <si>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</si>
  <si>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</si>
  <si>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</si>
  <si>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</si>
  <si>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</si>
  <si>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</si>
  <si>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</si>
  <si>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</si>
  <si>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</si>
  <si>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</si>
  <si>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</si>
  <si>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</si>
  <si>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</si>
  <si>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</si>
  <si>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</si>
  <si>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</si>
  <si>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</si>
  <si>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</si>
  <si>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</si>
  <si>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</si>
  <si>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</si>
  <si>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</si>
  <si>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</si>
  <si>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</si>
  <si>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</si>
  <si>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</si>
  <si>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</si>
  <si>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</si>
  <si>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</si>
  <si>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</si>
  <si>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</si>
  <si>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</si>
  <si>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</si>
  <si>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</si>
  <si>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</si>
  <si>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</si>
  <si>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</si>
  <si>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</si>
  <si>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</si>
  <si>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</si>
  <si>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</si>
  <si>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</si>
  <si>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</si>
  <si>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</si>
  <si>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</si>
  <si>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</si>
  <si>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</si>
  <si>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</si>
  <si>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</si>
  <si>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</si>
  <si>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</si>
  <si>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</si>
  <si>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</si>
  <si>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</si>
  <si>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</si>
  <si>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</si>
  <si>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</si>
  <si>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</si>
  <si>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</si>
  <si>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</si>
  <si>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</si>
  <si>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</si>
  <si>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</si>
  <si>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</si>
  <si>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</si>
  <si>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</si>
  <si>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</si>
  <si>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</si>
  <si>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</si>
  <si>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</si>
  <si>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</si>
  <si>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</si>
  <si>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</si>
  <si>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</si>
  <si>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</si>
  <si>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</si>
  <si>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</si>
  <si>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</si>
  <si>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</si>
  <si>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</si>
  <si>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</si>
  <si>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</si>
  <si>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</si>
  <si>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</si>
  <si>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</si>
  <si>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</si>
  <si>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</si>
  <si>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</si>
  <si>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</si>
  <si>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</si>
  <si>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</si>
  <si>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</si>
  <si>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</si>
  <si>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</si>
  <si>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</si>
  <si>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</si>
  <si>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</si>
  <si>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</si>
  <si>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</si>
  <si>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</si>
  <si>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</si>
  <si>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</si>
  <si>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</si>
  <si>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</si>
  <si>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</si>
  <si>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</si>
  <si>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</si>
  <si>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</si>
  <si>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</si>
  <si>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</si>
  <si>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</si>
  <si>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</si>
  <si>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</si>
  <si>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</si>
  <si>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</si>
  <si>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</si>
  <si>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</si>
  <si>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</si>
  <si>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</si>
  <si>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</si>
  <si>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</si>
  <si>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</si>
  <si>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</si>
  <si>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</si>
  <si>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</si>
  <si>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</si>
  <si>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</si>
  <si>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</si>
  <si>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</si>
  <si>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</si>
  <si>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</si>
  <si>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</si>
  <si>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</si>
  <si>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</si>
  <si>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</si>
  <si>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</si>
  <si>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</si>
  <si>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</si>
  <si>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</si>
  <si>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</si>
  <si>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</si>
  <si>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</si>
  <si>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</si>
  <si>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</si>
  <si>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</si>
  <si>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</si>
  <si>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</si>
  <si>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</si>
  <si>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</si>
  <si>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</si>
  <si>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</si>
  <si>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</si>
  <si>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</si>
  <si>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</si>
  <si>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</si>
  <si>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</si>
  <si>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</si>
  <si>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</si>
  <si>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</si>
  <si>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</si>
  <si>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</si>
  <si>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</si>
  <si>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</si>
  <si>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</si>
  <si>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</si>
  <si>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</si>
  <si>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</si>
  <si>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</si>
  <si>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</si>
  <si>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</si>
  <si>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</si>
  <si>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</si>
  <si>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</si>
  <si>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</si>
  <si>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</si>
  <si>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</si>
  <si>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</si>
  <si>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</si>
  <si>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</si>
  <si>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</si>
  <si>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</si>
  <si>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</si>
  <si>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</si>
  <si>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</si>
  <si>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</si>
  <si>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</si>
  <si>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</si>
  <si>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</si>
  <si>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</si>
  <si>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</si>
  <si>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</si>
  <si>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</si>
  <si>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</si>
  <si>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</si>
  <si>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</si>
  <si>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</si>
  <si>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</si>
  <si>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</si>
  <si>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</si>
  <si>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</si>
  <si>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</si>
  <si>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</si>
  <si>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</si>
  <si>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</si>
  <si>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</si>
  <si>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</si>
  <si>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</si>
  <si>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Nicolas Cairus Domenech</t>
  </si>
  <si>
    <t>cairusdomenech@gmail.com</t>
  </si>
  <si>
    <t>Suarez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</si>
</sst>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airusdomenech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abSelected="1" workbookViewId="0">
      <selection activeCell="C1" sqref="C1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B1" workbookViewId="0">
      <selection activeCell="V13" sqref="V13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224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7</v>
      </c>
      <c r="R8" s="146">
        <f>IF('No modificar!!'!AJ4=3,'No modificar!!'!Z4,IF('No modificar!!'!AJ5=3,'No modificar!!'!Z5,IF('No modificar!!'!AJ6=3,'No modificar!!'!Z6,'No modificar!!'!Z7)))</f>
        <v>2</v>
      </c>
      <c r="S8" s="146">
        <f>IF('No modificar!!'!AJ4=3,'No modificar!!'!AA4,IF('No modificar!!'!AJ5=3,'No modificar!!'!AA5,IF('No modificar!!'!AJ6=3,'No modificar!!'!AA6,'No modificar!!'!AA7)))</f>
        <v>5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0</v>
      </c>
      <c r="I9" s="129">
        <v>3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0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7</v>
      </c>
      <c r="R9" s="149">
        <f>IF('No modificar!!'!AJ4=2,'No modificar!!'!Z4,IF('No modificar!!'!AJ5=2,'No modificar!!'!Z5,IF('No modificar!!'!AJ6=2,'No modificar!!'!Z6,'No modificar!!'!Z7)))</f>
        <v>2</v>
      </c>
      <c r="S9" s="149">
        <f>IF('No modificar!!'!AJ4=2,'No modificar!!'!AA4,IF('No modificar!!'!AJ5=2,'No modificar!!'!AA5,IF('No modificar!!'!AJ6=2,'No modificar!!'!AA6,'No modificar!!'!AA7)))</f>
        <v>5</v>
      </c>
      <c r="T9" s="147">
        <f>IF('No modificar!!'!AJ4=2,'No modificar!!'!AB4,IF('No modificar!!'!AJ5=2,'No modificar!!'!AB5,IF('No modificar!!'!AJ6=2,'No modificar!!'!AB6,'No modificar!!'!AB7)))</f>
        <v>6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2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0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3</v>
      </c>
      <c r="R10" s="99">
        <f>IF('No modificar!!'!AJ4=1,'No modificar!!'!Z4,IF('No modificar!!'!AJ5=1,'No modificar!!'!Z5,IF('No modificar!!'!AJ6=1,'No modificar!!'!Z6,'No modificar!!'!Z7)))</f>
        <v>6</v>
      </c>
      <c r="S10" s="99">
        <f>IF('No modificar!!'!AJ4=1,'No modificar!!'!AA4,IF('No modificar!!'!AJ5=1,'No modificar!!'!AA5,IF('No modificar!!'!AJ6=1,'No modificar!!'!AA6,'No modificar!!'!AA7)))</f>
        <v>-3</v>
      </c>
      <c r="T10" s="110">
        <f>IF('No modificar!!'!AJ4=1,'No modificar!!'!AB4,IF('No modificar!!'!AJ5=1,'No modificar!!'!AB5,IF('No modificar!!'!AJ6=1,'No modificar!!'!AB6,'No modificar!!'!AB7)))</f>
        <v>3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3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0</v>
      </c>
      <c r="R11" s="114">
        <f>IF('No modificar!!'!AJ4=0,'No modificar!!'!Z4,IF('No modificar!!'!AJ5=0,'No modificar!!'!Z5,IF('No modificar!!'!AJ6=0,'No modificar!!'!Z6,'No modificar!!'!Z7)))</f>
        <v>7</v>
      </c>
      <c r="S11" s="114">
        <f>IF('No modificar!!'!AJ4=0,'No modificar!!'!AA4,IF('No modificar!!'!AJ5=0,'No modificar!!'!AA5,IF('No modificar!!'!AJ6=0,'No modificar!!'!AA6,'No modificar!!'!AA7)))</f>
        <v>-7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3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1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0</v>
      </c>
      <c r="I18" s="135">
        <v>1</v>
      </c>
      <c r="J18" s="101" t="str">
        <f>D21</f>
        <v>Irán</v>
      </c>
      <c r="K18" s="89"/>
      <c r="L18" s="115" t="s">
        <v>12</v>
      </c>
      <c r="M18" s="144" t="s">
        <v>90</v>
      </c>
      <c r="N18" s="145">
        <f>IF('No modificar!!'!AJ14=3,'No modificar!!'!V14,IF('No modificar!!'!AJ15=3,'No modificar!!'!V15,IF('No modificar!!'!AJ16=3,'No modificar!!'!V16,'No modificar!!'!V17)))</f>
        <v>2</v>
      </c>
      <c r="O18" s="146">
        <f>IF('No modificar!!'!AJ14=3,'No modificar!!'!W14,IF('No modificar!!'!AJ15=3,'No modificar!!'!W15,IF('No modificar!!'!AJ16=3,'No modificar!!'!W16,'No modificar!!'!W17)))</f>
        <v>1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6</v>
      </c>
      <c r="R18" s="146">
        <f>IF('No modificar!!'!AJ14=3,'No modificar!!'!Z14,IF('No modificar!!'!AJ15=3,'No modificar!!'!Z15,IF('No modificar!!'!AJ16=3,'No modificar!!'!Z16,'No modificar!!'!Z17)))</f>
        <v>1</v>
      </c>
      <c r="S18" s="146">
        <f>IF('No modificar!!'!AJ14=3,'No modificar!!'!AA14,IF('No modificar!!'!AJ15=3,'No modificar!!'!AA15,IF('No modificar!!'!AJ16=3,'No modificar!!'!AA16,'No modificar!!'!AA17)))</f>
        <v>5</v>
      </c>
      <c r="T18" s="144">
        <f>IF('No modificar!!'!AJ14=3,'No modificar!!'!AB14,IF('No modificar!!'!AJ15=3,'No modificar!!'!AB15,IF('No modificar!!'!AJ16=3,'No modificar!!'!AB16,'No modificar!!'!AB17)))</f>
        <v>7</v>
      </c>
      <c r="U18" s="190" t="str">
        <f>IF(AND(T18=T19,S18=S19,Q18=Q19),"!!"," ")</f>
        <v>!!</v>
      </c>
      <c r="V18" s="191" t="str">
        <f>IF(AND(T18=T19,S18=S19,Q18=Q19),"El 1° se decide por Fair Play"," ")</f>
        <v>El 1° se decide por Fair Play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0</v>
      </c>
      <c r="J19" s="101" t="str">
        <f>D20</f>
        <v>Marruecos</v>
      </c>
      <c r="K19" s="89"/>
      <c r="L19" s="116" t="s">
        <v>13</v>
      </c>
      <c r="M19" s="147" t="s">
        <v>89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1</v>
      </c>
      <c r="P19" s="149">
        <f>IF('No modificar!!'!AJ14=2,'No modificar!!'!X14,IF('No modificar!!'!AJ15=2,'No modificar!!'!X15,IF('No modificar!!'!AJ16=2,'No modificar!!'!X16,'No modificar!!'!X17)))</f>
        <v>0</v>
      </c>
      <c r="Q19" s="149">
        <f>IF('No modificar!!'!AJ14=2,'No modificar!!'!Y14,IF('No modificar!!'!AJ15=2,'No modificar!!'!Y15,IF('No modificar!!'!AJ16=2,'No modificar!!'!Y16,'No modificar!!'!Y17)))</f>
        <v>6</v>
      </c>
      <c r="R19" s="149">
        <f>IF('No modificar!!'!AJ14=2,'No modificar!!'!Z14,IF('No modificar!!'!AJ15=2,'No modificar!!'!Z15,IF('No modificar!!'!AJ16=2,'No modificar!!'!Z16,'No modificar!!'!Z17)))</f>
        <v>1</v>
      </c>
      <c r="S19" s="149">
        <f>IF('No modificar!!'!AJ14=2,'No modificar!!'!AA14,IF('No modificar!!'!AJ15=2,'No modificar!!'!AA15,IF('No modificar!!'!AJ16=2,'No modificar!!'!AA16,'No modificar!!'!AA17)))</f>
        <v>5</v>
      </c>
      <c r="T19" s="147">
        <f>IF('No modificar!!'!AJ14=2,'No modificar!!'!AB14,IF('No modificar!!'!AJ15=2,'No modificar!!'!AB15,IF('No modificar!!'!AJ16=2,'No modificar!!'!AB16,'No modificar!!'!AB17)))</f>
        <v>7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3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Irán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1</v>
      </c>
      <c r="R20" s="99">
        <f>IF('No modificar!!'!AJ14=1,'No modificar!!'!Z14,IF('No modificar!!'!AJ15=1,'No modificar!!'!Z15,IF('No modificar!!'!AJ16=1,'No modificar!!'!Z16,'No modificar!!'!Z17)))</f>
        <v>6</v>
      </c>
      <c r="S20" s="99">
        <f>IF('No modificar!!'!AJ14=1,'No modificar!!'!AA14,IF('No modificar!!'!AJ15=1,'No modificar!!'!AA15,IF('No modificar!!'!AJ16=1,'No modificar!!'!AA16,'No modificar!!'!AA17)))</f>
        <v>-5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3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Marruecos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0</v>
      </c>
      <c r="R21" s="114">
        <f>IF('No modificar!!'!AJ14=0,'No modificar!!'!Z14,IF('No modificar!!'!AJ15=0,'No modificar!!'!Z15,IF('No modificar!!'!AJ16=0,'No modificar!!'!Z16,'No modificar!!'!Z17)))</f>
        <v>5</v>
      </c>
      <c r="S21" s="114">
        <f>IF('No modificar!!'!AJ14=0,'No modificar!!'!AA14,IF('No modificar!!'!AJ15=0,'No modificar!!'!AA15,IF('No modificar!!'!AJ16=0,'No modificar!!'!AA16,'No modificar!!'!AA17)))</f>
        <v>-5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2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3</v>
      </c>
      <c r="I27" s="133">
        <v>1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0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6</v>
      </c>
      <c r="R28" s="146">
        <f>IF('No modificar!!'!AJ24=3,'No modificar!!'!Z24,IF('No modificar!!'!AJ25=3,'No modificar!!'!Z25,IF('No modificar!!'!AJ26=3,'No modificar!!'!Z26,'No modificar!!'!Z27)))</f>
        <v>2</v>
      </c>
      <c r="S28" s="146">
        <f>IF('No modificar!!'!AJ24=3,'No modificar!!'!AA24,IF('No modificar!!'!AJ25=3,'No modificar!!'!AA25,IF('No modificar!!'!AJ26=3,'No modificar!!'!AA26,'No modificar!!'!AA27)))</f>
        <v>4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2</v>
      </c>
      <c r="O29" s="149">
        <f>IF('No modificar!!'!AJ24=2,'No modificar!!'!W24,IF('No modificar!!'!AJ25=2,'No modificar!!'!W25,IF('No modificar!!'!AJ26=2,'No modificar!!'!W26,'No modificar!!'!W27)))</f>
        <v>0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3</v>
      </c>
      <c r="R29" s="149">
        <f>IF('No modificar!!'!AJ24=2,'No modificar!!'!Z24,IF('No modificar!!'!AJ25=2,'No modificar!!'!Z25,IF('No modificar!!'!AJ26=2,'No modificar!!'!Z26,'No modificar!!'!Z27)))</f>
        <v>2</v>
      </c>
      <c r="S29" s="149">
        <f>IF('No modificar!!'!AJ24=2,'No modificar!!'!AA24,IF('No modificar!!'!AJ25=2,'No modificar!!'!AA25,IF('No modificar!!'!AJ26=2,'No modificar!!'!AA26,'No modificar!!'!AA27)))</f>
        <v>1</v>
      </c>
      <c r="T29" s="147">
        <f>IF('No modificar!!'!AJ24=2,'No modificar!!'!AB24,IF('No modificar!!'!AJ25=2,'No modificar!!'!AB25,IF('No modificar!!'!AJ26=2,'No modificar!!'!AB26,'No modificar!!'!AB27)))</f>
        <v>6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1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1</v>
      </c>
      <c r="R30" s="99">
        <f>IF('No modificar!!'!AJ24=1,'No modificar!!'!Z24,IF('No modificar!!'!AJ25=1,'No modificar!!'!Z25,IF('No modificar!!'!AJ26=1,'No modificar!!'!Z26,'No modificar!!'!Z27)))</f>
        <v>3</v>
      </c>
      <c r="S30" s="99">
        <f>IF('No modificar!!'!AJ24=1,'No modificar!!'!AA24,IF('No modificar!!'!AJ25=1,'No modificar!!'!AA25,IF('No modificar!!'!AJ26=1,'No modificar!!'!AA26,'No modificar!!'!AA27)))</f>
        <v>-2</v>
      </c>
      <c r="T30" s="110">
        <f>IF('No modificar!!'!AJ24=1,'No modificar!!'!AB24,IF('No modificar!!'!AJ25=1,'No modificar!!'!AB25,IF('No modificar!!'!AJ26=1,'No modificar!!'!AB26,'No modificar!!'!AB27)))</f>
        <v>1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1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2</v>
      </c>
      <c r="R31" s="114">
        <f>IF('No modificar!!'!AJ24=0,'No modificar!!'!Z24,IF('No modificar!!'!AJ25=0,'No modificar!!'!Z25,IF('No modificar!!'!AJ26=0,'No modificar!!'!Z26,'No modificar!!'!Z27)))</f>
        <v>5</v>
      </c>
      <c r="S31" s="114">
        <f>IF('No modificar!!'!AJ24=0,'No modificar!!'!AA24,IF('No modificar!!'!AJ25=0,'No modificar!!'!AA25,IF('No modificar!!'!AJ26=0,'No modificar!!'!AA26,'No modificar!!'!AA27)))</f>
        <v>-3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3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2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8</v>
      </c>
      <c r="R38" s="146">
        <f>IF('No modificar!!'!AJ34=3,'No modificar!!'!Z34,IF('No modificar!!'!AJ35=3,'No modificar!!'!Z35,IF('No modificar!!'!AJ36=3,'No modificar!!'!Z36,'No modificar!!'!Z37)))</f>
        <v>2</v>
      </c>
      <c r="S38" s="146">
        <f>IF('No modificar!!'!AJ34=3,'No modificar!!'!AA34,IF('No modificar!!'!AJ35=3,'No modificar!!'!AA35,IF('No modificar!!'!AJ36=3,'No modificar!!'!AA36,'No modificar!!'!AA37)))</f>
        <v>6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2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Nigeria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1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5</v>
      </c>
      <c r="R39" s="149">
        <f>IF('No modificar!!'!AJ34=2,'No modificar!!'!Z34,IF('No modificar!!'!AJ35=2,'No modificar!!'!Z35,IF('No modificar!!'!AJ36=2,'No modificar!!'!Z36,'No modificar!!'!Z37)))</f>
        <v>5</v>
      </c>
      <c r="S39" s="149">
        <f>IF('No modificar!!'!AJ34=2,'No modificar!!'!AA34,IF('No modificar!!'!AJ35=2,'No modificar!!'!AA35,IF('No modificar!!'!AJ36=2,'No modificar!!'!AA36,'No modificar!!'!AA37)))</f>
        <v>0</v>
      </c>
      <c r="T39" s="147">
        <f>IF('No modificar!!'!AJ34=2,'No modificar!!'!AB34,IF('No modificar!!'!AJ35=2,'No modificar!!'!AB35,IF('No modificar!!'!AJ36=2,'No modificar!!'!AB36,'No modificar!!'!AB37)))</f>
        <v>4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0</v>
      </c>
      <c r="I40" s="135">
        <v>2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Croacia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4</v>
      </c>
      <c r="R40" s="99">
        <f>IF('No modificar!!'!AJ34=1,'No modificar!!'!Z34,IF('No modificar!!'!AJ35=1,'No modificar!!'!Z35,IF('No modificar!!'!AJ36=1,'No modificar!!'!Z36,'No modificar!!'!Z37)))</f>
        <v>4</v>
      </c>
      <c r="S40" s="99">
        <f>IF('No modificar!!'!AJ34=1,'No modificar!!'!AA34,IF('No modificar!!'!AJ35=1,'No modificar!!'!AA35,IF('No modificar!!'!AJ36=1,'No modificar!!'!AA36,'No modificar!!'!AA37)))</f>
        <v>0</v>
      </c>
      <c r="T40" s="110">
        <f>IF('No modificar!!'!AJ34=1,'No modificar!!'!AB34,IF('No modificar!!'!AJ35=1,'No modificar!!'!AB35,IF('No modificar!!'!AJ36=1,'No modificar!!'!AB36,'No modificar!!'!AB37)))</f>
        <v>4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3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0</v>
      </c>
      <c r="R41" s="114">
        <f>IF('No modificar!!'!AJ34=0,'No modificar!!'!Z34,IF('No modificar!!'!AJ35=0,'No modificar!!'!Z35,IF('No modificar!!'!AJ36=0,'No modificar!!'!Z36,'No modificar!!'!Z37)))</f>
        <v>6</v>
      </c>
      <c r="S41" s="114">
        <f>IF('No modificar!!'!AJ34=0,'No modificar!!'!AA34,IF('No modificar!!'!AJ35=0,'No modificar!!'!AA35,IF('No modificar!!'!AJ36=0,'No modificar!!'!AA36,'No modificar!!'!AA37)))</f>
        <v>-6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1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4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0</v>
      </c>
      <c r="I48" s="135">
        <v>2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9</v>
      </c>
      <c r="R48" s="146">
        <f>IF('No modificar!!'!AJ44=3,'No modificar!!'!Z44,IF('No modificar!!'!AJ45=3,'No modificar!!'!Z45,IF('No modificar!!'!AJ46=3,'No modificar!!'!Z46,'No modificar!!'!Z47)))</f>
        <v>1</v>
      </c>
      <c r="S48" s="146">
        <f>IF('No modificar!!'!AJ44=3,'No modificar!!'!AA44,IF('No modificar!!'!AJ45=3,'No modificar!!'!AA45,IF('No modificar!!'!AJ46=3,'No modificar!!'!AA46,'No modificar!!'!AA47)))</f>
        <v>8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2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0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4</v>
      </c>
      <c r="R49" s="149">
        <f>IF('No modificar!!'!AJ44=2,'No modificar!!'!Z44,IF('No modificar!!'!AJ45=2,'No modificar!!'!Z45,IF('No modificar!!'!AJ46=2,'No modificar!!'!Z46,'No modificar!!'!Z47)))</f>
        <v>5</v>
      </c>
      <c r="S49" s="149">
        <f>IF('No modificar!!'!AJ44=2,'No modificar!!'!AA44,IF('No modificar!!'!AJ45=2,'No modificar!!'!AA45,IF('No modificar!!'!AJ46=2,'No modificar!!'!AA46,'No modificar!!'!AA47)))</f>
        <v>-1</v>
      </c>
      <c r="T49" s="147">
        <f>IF('No modificar!!'!AJ44=2,'No modificar!!'!AB44,IF('No modificar!!'!AJ45=2,'No modificar!!'!AB45,IF('No modificar!!'!AJ46=2,'No modificar!!'!AB46,'No modificar!!'!AB47)))</f>
        <v>6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2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Serbia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0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4</v>
      </c>
      <c r="R50" s="99">
        <f>IF('No modificar!!'!AJ44=1,'No modificar!!'!Z44,IF('No modificar!!'!AJ45=1,'No modificar!!'!Z45,IF('No modificar!!'!AJ46=1,'No modificar!!'!Z46,'No modificar!!'!Z47)))</f>
        <v>5</v>
      </c>
      <c r="S50" s="99">
        <f>IF('No modificar!!'!AJ44=1,'No modificar!!'!AA44,IF('No modificar!!'!AJ45=1,'No modificar!!'!AA45,IF('No modificar!!'!AJ46=1,'No modificar!!'!AA46,'No modificar!!'!AA47)))</f>
        <v>-1</v>
      </c>
      <c r="T50" s="110">
        <f>IF('No modificar!!'!AJ44=1,'No modificar!!'!AB44,IF('No modificar!!'!AJ45=1,'No modificar!!'!AB45,IF('No modificar!!'!AJ46=1,'No modificar!!'!AB46,'No modificar!!'!AB47)))</f>
        <v>3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3</v>
      </c>
      <c r="I51" s="135">
        <v>1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Costa Rica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0</v>
      </c>
      <c r="P51" s="114">
        <f>IF('No modificar!!'!AJ44=0,'No modificar!!'!X44,IF('No modificar!!'!AJ45=0,'No modificar!!'!X45,IF('No modificar!!'!AJ46=0,'No modificar!!'!X46,'No modificar!!'!X47)))</f>
        <v>3</v>
      </c>
      <c r="Q51" s="114">
        <f>IF('No modificar!!'!AJ44=0,'No modificar!!'!Y44,IF('No modificar!!'!AJ45=0,'No modificar!!'!Y45,IF('No modificar!!'!AJ46=0,'No modificar!!'!Y46,'No modificar!!'!Y47)))</f>
        <v>0</v>
      </c>
      <c r="R51" s="114">
        <f>IF('No modificar!!'!AJ44=0,'No modificar!!'!Z44,IF('No modificar!!'!AJ45=0,'No modificar!!'!Z45,IF('No modificar!!'!AJ46=0,'No modificar!!'!Z46,'No modificar!!'!Z47)))</f>
        <v>6</v>
      </c>
      <c r="S51" s="114">
        <f>IF('No modificar!!'!AJ44=0,'No modificar!!'!AA44,IF('No modificar!!'!AJ45=0,'No modificar!!'!AA45,IF('No modificar!!'!AJ46=0,'No modificar!!'!AA46,'No modificar!!'!AA47)))</f>
        <v>-6</v>
      </c>
      <c r="T51" s="112">
        <f>IF('No modificar!!'!AJ44=0,'No modificar!!'!AB44,IF('No modificar!!'!AJ45=0,'No modificar!!'!AB45,IF('No modificar!!'!AJ46=0,'No modificar!!'!AB46,'No modificar!!'!AB47)))</f>
        <v>0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2</v>
      </c>
      <c r="I52" s="137">
        <v>0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0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3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7</v>
      </c>
      <c r="R58" s="146">
        <f>IF('No modificar!!'!AJ54=3,'No modificar!!'!Z54,IF('No modificar!!'!AJ55=3,'No modificar!!'!Z55,IF('No modificar!!'!AJ56=3,'No modificar!!'!Z56,'No modificar!!'!Z57)))</f>
        <v>1</v>
      </c>
      <c r="S58" s="146">
        <f>IF('No modificar!!'!AJ54=3,'No modificar!!'!AA54,IF('No modificar!!'!AJ55=3,'No modificar!!'!AA55,IF('No modificar!!'!AJ56=3,'No modificar!!'!AA56,'No modificar!!'!AA57)))</f>
        <v>6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Suecia</v>
      </c>
      <c r="N59" s="148">
        <f>IF('No modificar!!'!AJ54=2,'No modificar!!'!V54,IF('No modificar!!'!AJ55=2,'No modificar!!'!V55,IF('No modificar!!'!AJ56=2,'No modificar!!'!V56,'No modificar!!'!V57)))</f>
        <v>2</v>
      </c>
      <c r="O59" s="149">
        <f>IF('No modificar!!'!AJ54=2,'No modificar!!'!W54,IF('No modificar!!'!AJ55=2,'No modificar!!'!W55,IF('No modificar!!'!AJ56=2,'No modificar!!'!W56,'No modificar!!'!W57)))</f>
        <v>0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5</v>
      </c>
      <c r="R59" s="149">
        <f>IF('No modificar!!'!AJ54=2,'No modificar!!'!Z54,IF('No modificar!!'!AJ55=2,'No modificar!!'!Z55,IF('No modificar!!'!AJ56=2,'No modificar!!'!Z56,'No modificar!!'!Z57)))</f>
        <v>3</v>
      </c>
      <c r="S59" s="149">
        <f>IF('No modificar!!'!AJ54=2,'No modificar!!'!AA54,IF('No modificar!!'!AJ55=2,'No modificar!!'!AA55,IF('No modificar!!'!AJ56=2,'No modificar!!'!AA56,'No modificar!!'!AA57)))</f>
        <v>2</v>
      </c>
      <c r="T59" s="147">
        <f>IF('No modificar!!'!AJ54=2,'No modificar!!'!AB54,IF('No modificar!!'!AJ55=2,'No modificar!!'!AB55,IF('No modificar!!'!AJ56=2,'No modificar!!'!AB56,'No modificar!!'!AB57)))</f>
        <v>6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1</v>
      </c>
      <c r="I60" s="135">
        <v>0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México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0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1</v>
      </c>
      <c r="R60" s="99">
        <f>IF('No modificar!!'!AJ54=1,'No modificar!!'!Z54,IF('No modificar!!'!AJ55=1,'No modificar!!'!Z55,IF('No modificar!!'!AJ56=1,'No modificar!!'!Z56,'No modificar!!'!Z57)))</f>
        <v>3</v>
      </c>
      <c r="S60" s="99">
        <f>IF('No modificar!!'!AJ54=1,'No modificar!!'!AA54,IF('No modificar!!'!AJ55=1,'No modificar!!'!AA55,IF('No modificar!!'!AJ56=1,'No modificar!!'!AA56,'No modificar!!'!AA57)))</f>
        <v>-2</v>
      </c>
      <c r="T60" s="110">
        <f>IF('No modificar!!'!AJ54=1,'No modificar!!'!AB54,IF('No modificar!!'!AJ55=1,'No modificar!!'!AB55,IF('No modificar!!'!AJ56=1,'No modificar!!'!AB56,'No modificar!!'!AB57)))</f>
        <v>3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1</v>
      </c>
      <c r="R61" s="114">
        <f>IF('No modificar!!'!AJ54=0,'No modificar!!'!Z54,IF('No modificar!!'!AJ55=0,'No modificar!!'!Z55,IF('No modificar!!'!AJ56=0,'No modificar!!'!Z56,'No modificar!!'!Z57)))</f>
        <v>7</v>
      </c>
      <c r="S61" s="114">
        <f>IF('No modificar!!'!AJ54=0,'No modificar!!'!AA54,IF('No modificar!!'!AJ55=0,'No modificar!!'!AA55,IF('No modificar!!'!AJ56=0,'No modificar!!'!AA56,'No modificar!!'!AA57)))</f>
        <v>-6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0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2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5</v>
      </c>
      <c r="R68" s="146">
        <f>IF('No modificar!!'!AJ64=3,'No modificar!!'!Z64,IF('No modificar!!'!AJ65=3,'No modificar!!'!Z65,IF('No modificar!!'!AJ66=3,'No modificar!!'!Z66,'No modificar!!'!Z67)))</f>
        <v>2</v>
      </c>
      <c r="S68" s="146">
        <f>IF('No modificar!!'!AJ64=3,'No modificar!!'!AA64,IF('No modificar!!'!AJ65=3,'No modificar!!'!AA65,IF('No modificar!!'!AJ66=3,'No modificar!!'!AA66,'No modificar!!'!AA67)))</f>
        <v>3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1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4</v>
      </c>
      <c r="R69" s="149">
        <f>IF('No modificar!!'!AJ64=2,'No modificar!!'!Z64,IF('No modificar!!'!AJ65=2,'No modificar!!'!Z65,IF('No modificar!!'!AJ66=2,'No modificar!!'!Z66,'No modificar!!'!Z67)))</f>
        <v>1</v>
      </c>
      <c r="S69" s="149">
        <f>IF('No modificar!!'!AJ64=2,'No modificar!!'!AA64,IF('No modificar!!'!AJ65=2,'No modificar!!'!AA65,IF('No modificar!!'!AJ66=2,'No modificar!!'!AA66,'No modificar!!'!AA67)))</f>
        <v>3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1</v>
      </c>
      <c r="I70" s="135">
        <v>2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Panamá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1</v>
      </c>
      <c r="R70" s="99">
        <f>IF('No modificar!!'!AJ64=1,'No modificar!!'!Z64,IF('No modificar!!'!AJ65=1,'No modificar!!'!Z65,IF('No modificar!!'!AJ66=1,'No modificar!!'!Z66,'No modificar!!'!Z67)))</f>
        <v>4</v>
      </c>
      <c r="S70" s="99">
        <f>IF('No modificar!!'!AJ64=1,'No modificar!!'!AA64,IF('No modificar!!'!AJ65=1,'No modificar!!'!AA65,IF('No modificar!!'!AJ66=1,'No modificar!!'!AA66,'No modificar!!'!AA67)))</f>
        <v>-3</v>
      </c>
      <c r="T70" s="110">
        <f>IF('No modificar!!'!AJ64=1,'No modificar!!'!AB64,IF('No modificar!!'!AJ65=1,'No modificar!!'!AB65,IF('No modificar!!'!AJ66=1,'No modificar!!'!AB66,'No modificar!!'!AB67)))</f>
        <v>1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0</v>
      </c>
      <c r="R71" s="114">
        <f>IF('No modificar!!'!AJ64=0,'No modificar!!'!Z64,IF('No modificar!!'!AJ65=0,'No modificar!!'!Z65,IF('No modificar!!'!AJ66=0,'No modificar!!'!Z66,'No modificar!!'!Z67)))</f>
        <v>3</v>
      </c>
      <c r="S71" s="114">
        <f>IF('No modificar!!'!AJ64=0,'No modificar!!'!AA64,IF('No modificar!!'!AJ65=0,'No modificar!!'!AA65,IF('No modificar!!'!AJ66=0,'No modificar!!'!AA66,'No modificar!!'!AA67)))</f>
        <v>-3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0</v>
      </c>
      <c r="I72" s="137">
        <v>0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2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1</v>
      </c>
      <c r="I78" s="135">
        <v>0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4</v>
      </c>
      <c r="R78" s="146">
        <f>IF('No modificar!!'!AJ74=3,'No modificar!!'!Z74,IF('No modificar!!'!AJ75=3,'No modificar!!'!Z75,IF('No modificar!!'!AJ76=3,'No modificar!!'!Z76,'No modificar!!'!Z77)))</f>
        <v>2</v>
      </c>
      <c r="S78" s="146">
        <f>IF('No modificar!!'!AJ74=3,'No modificar!!'!AA74,IF('No modificar!!'!AJ75=3,'No modificar!!'!AA75,IF('No modificar!!'!AJ76=3,'No modificar!!'!AA76,'No modificar!!'!AA77)))</f>
        <v>2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1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Senegal</v>
      </c>
      <c r="N79" s="148">
        <f>IF('No modificar!!'!AJ74=2,'No modificar!!'!V74,IF('No modificar!!'!AJ75=2,'No modificar!!'!V75,IF('No modificar!!'!AJ76=2,'No modificar!!'!V76,'No modificar!!'!V77)))</f>
        <v>2</v>
      </c>
      <c r="O79" s="149">
        <f>IF('No modificar!!'!AJ74=2,'No modificar!!'!W74,IF('No modificar!!'!AJ75=2,'No modificar!!'!W75,IF('No modificar!!'!AJ76=2,'No modificar!!'!W76,'No modificar!!'!W77)))</f>
        <v>0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4</v>
      </c>
      <c r="R79" s="149">
        <f>IF('No modificar!!'!AJ74=2,'No modificar!!'!Z74,IF('No modificar!!'!AJ75=2,'No modificar!!'!Z75,IF('No modificar!!'!AJ76=2,'No modificar!!'!Z76,'No modificar!!'!Z77)))</f>
        <v>3</v>
      </c>
      <c r="S79" s="149">
        <f>IF('No modificar!!'!AJ74=2,'No modificar!!'!AA74,IF('No modificar!!'!AJ75=2,'No modificar!!'!AA75,IF('No modificar!!'!AJ76=2,'No modificar!!'!AA76,'No modificar!!'!AA77)))</f>
        <v>1</v>
      </c>
      <c r="T79" s="147">
        <f>IF('No modificar!!'!AJ74=2,'No modificar!!'!AB74,IF('No modificar!!'!AJ75=2,'No modificar!!'!AB75,IF('No modificar!!'!AJ76=2,'No modificar!!'!AB76,'No modificar!!'!AB77)))</f>
        <v>6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1</v>
      </c>
      <c r="I80" s="135">
        <v>0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Polonia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1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3</v>
      </c>
      <c r="R80" s="99">
        <f>IF('No modificar!!'!AJ74=1,'No modificar!!'!Z74,IF('No modificar!!'!AJ75=1,'No modificar!!'!Z75,IF('No modificar!!'!AJ76=1,'No modificar!!'!Z76,'No modificar!!'!Z77)))</f>
        <v>3</v>
      </c>
      <c r="S80" s="99">
        <f>IF('No modificar!!'!AJ74=1,'No modificar!!'!AA74,IF('No modificar!!'!AJ75=1,'No modificar!!'!AA75,IF('No modificar!!'!AJ76=1,'No modificar!!'!AA76,'No modificar!!'!AA77)))</f>
        <v>0</v>
      </c>
      <c r="T80" s="110">
        <f>IF('No modificar!!'!AJ74=1,'No modificar!!'!AB74,IF('No modificar!!'!AJ75=1,'No modificar!!'!AB75,IF('No modificar!!'!AJ76=1,'No modificar!!'!AB76,'No modificar!!'!AB77)))</f>
        <v>4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1</v>
      </c>
      <c r="I81" s="135">
        <v>0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0</v>
      </c>
      <c r="P81" s="114">
        <f>IF('No modificar!!'!AJ74=0,'No modificar!!'!X74,IF('No modificar!!'!AJ75=0,'No modificar!!'!X75,IF('No modificar!!'!AJ76=0,'No modificar!!'!X76,'No modificar!!'!X77)))</f>
        <v>3</v>
      </c>
      <c r="Q81" s="114">
        <f>IF('No modificar!!'!AJ74=0,'No modificar!!'!Y74,IF('No modificar!!'!AJ75=0,'No modificar!!'!Y75,IF('No modificar!!'!AJ76=0,'No modificar!!'!Y76,'No modificar!!'!Y77)))</f>
        <v>0</v>
      </c>
      <c r="R81" s="114">
        <f>IF('No modificar!!'!AJ74=0,'No modificar!!'!Z74,IF('No modificar!!'!AJ75=0,'No modificar!!'!Z75,IF('No modificar!!'!AJ76=0,'No modificar!!'!Z76,'No modificar!!'!Z77)))</f>
        <v>3</v>
      </c>
      <c r="S81" s="114">
        <f>IF('No modificar!!'!AJ74=0,'No modificar!!'!AA74,IF('No modificar!!'!AJ75=0,'No modificar!!'!AA75,IF('No modificar!!'!AJ76=0,'No modificar!!'!AA76,'No modificar!!'!AA77)))</f>
        <v>-3</v>
      </c>
      <c r="T81" s="112">
        <f>IF('No modificar!!'!AJ74=0,'No modificar!!'!AB74,IF('No modificar!!'!AJ75=0,'No modificar!!'!AB75,IF('No modificar!!'!AJ76=0,'No modificar!!'!AB76,'No modificar!!'!AB77)))</f>
        <v>0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workbookViewId="0">
      <selection activeCell="S17" sqref="S17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1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">
        <v>89</v>
      </c>
      <c r="E8" s="184">
        <v>0</v>
      </c>
      <c r="F8" s="169"/>
      <c r="G8" s="185" t="str">
        <f>IF(E7&gt;E8,D7,IF(E8&gt;E7,D8,"Manualmente"))</f>
        <v>Uruguay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tr">
        <f>IF(H8&gt;H10,G8,IF(H10&gt;H8,G10,"Manualmente"))</f>
        <v>Uruguay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tr">
        <f>IF(E10&gt;E11,D10,IF(E11&gt;E10,D11,"Manualmente"))</f>
        <v>Francia</v>
      </c>
      <c r="H10" s="185">
        <v>0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Nigeria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tr">
        <f>IF(K9&gt;K16,J9,IF(K16&gt;K9,J16,"Manualmente"))</f>
        <v>Uruguay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tr">
        <f>IF(N12&gt;N14,M12,IF(N14&gt;N12,M14,"Manualmente"))</f>
        <v>Uruguay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2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84">
        <v>0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Brasil</v>
      </c>
      <c r="K16" s="185">
        <v>0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1</v>
      </c>
      <c r="F17" s="169"/>
      <c r="G17" s="185" t="str">
        <f>IF(E17&gt;E18,D17,IF(E18&gt;E17,D18,"Manualmente"))</f>
        <v>Inglaterra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Senegal</v>
      </c>
      <c r="E18" s="184">
        <v>0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">
        <v>90</v>
      </c>
      <c r="E21" s="184">
        <v>2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1</v>
      </c>
      <c r="F22" s="169"/>
      <c r="G22" s="185" t="str">
        <f>IF(E21&gt;E22,D21,IF(E22&gt;E21,D22,"Manualmente"))</f>
        <v>España</v>
      </c>
      <c r="H22" s="185">
        <v>0</v>
      </c>
      <c r="I22" s="169"/>
      <c r="J22" s="169"/>
      <c r="K22" s="169"/>
      <c r="L22" s="169"/>
      <c r="M22" s="165" t="str">
        <f>IF(K9&gt;K16,J16,IF(K16&gt;K9,J9,"Manualmente"))</f>
        <v>Brasil</v>
      </c>
      <c r="N22" s="155">
        <v>0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tr">
        <f>IF(H22&gt;H24,G22,IF(H24&gt;H22,G24,"Manualmente"))</f>
        <v>Argentina</v>
      </c>
      <c r="K23" s="185">
        <v>1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1</v>
      </c>
      <c r="F24" s="169"/>
      <c r="G24" s="185" t="str">
        <f>IF(E24&gt;E25,D24,IF(E25&gt;E24,D25,"Manualmente"))</f>
        <v>Argentina</v>
      </c>
      <c r="H24" s="185">
        <v>1</v>
      </c>
      <c r="I24" s="169"/>
      <c r="J24" s="169"/>
      <c r="K24" s="169"/>
      <c r="L24" s="169"/>
      <c r="M24" s="165" t="str">
        <f>IF(K23&gt;K30,J30,IF(K30&gt;K23,J23,"Manualmente"))</f>
        <v>Argentina</v>
      </c>
      <c r="N24" s="165">
        <v>1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0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3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1</v>
      </c>
      <c r="F29" s="169"/>
      <c r="G29" s="185" t="str">
        <f>IF(E28&gt;E29,D28,IF(E29&gt;E28,D29,"Manualmente"))</f>
        <v>Alemania</v>
      </c>
      <c r="H29" s="185">
        <v>1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tr">
        <f>IF(H29&gt;H31,G29,IF(H31&gt;H29,G31,"Manualmente"))</f>
        <v>Alemania</v>
      </c>
      <c r="K30" s="185">
        <v>2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0</v>
      </c>
      <c r="F31" s="169"/>
      <c r="G31" s="185" t="str">
        <f>IF(E31&gt;E32,D31,IF(E32&gt;E31,D32,"Manualmente"))</f>
        <v>Bélgica</v>
      </c>
      <c r="H31" s="185">
        <v>0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1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1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0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3</v>
      </c>
      <c r="E6" s="158">
        <f>'Fase de grupos'!I27</f>
        <v>1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0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3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2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4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0</v>
      </c>
      <c r="E11" s="158">
        <f>'Fase de grupos'!I48</f>
        <v>2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0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3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2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2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1</v>
      </c>
      <c r="E17" s="164">
        <f>'Fase de grupos'!I78</f>
        <v>0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0</v>
      </c>
      <c r="E20" s="163">
        <f>'Fase de grupos'!I9</f>
        <v>3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2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3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1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0</v>
      </c>
      <c r="E27" s="158">
        <f>'Fase de grupos'!I40</f>
        <v>2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2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2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1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1</v>
      </c>
      <c r="E31" s="158">
        <f>'Fase de grupos'!I60</f>
        <v>0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1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1</v>
      </c>
      <c r="E33" s="158">
        <f>'Fase de grupos'!I70</f>
        <v>2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1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1</v>
      </c>
      <c r="E35" s="164">
        <f>'Fase de grupos'!I80</f>
        <v>0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3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3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3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2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1</v>
      </c>
      <c r="E42" s="158">
        <f>'Fase de grupos'!I31</f>
        <v>0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1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3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1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3</v>
      </c>
      <c r="E46" s="158">
        <f>'Fase de grupos'!I51</f>
        <v>1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2</v>
      </c>
      <c r="E47" s="158">
        <f>'Fase de grupos'!I52</f>
        <v>0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0</v>
      </c>
      <c r="E49" s="158">
        <f>'Fase de grupos'!I62</f>
        <v>1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1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0</v>
      </c>
      <c r="E51" s="158">
        <f>'Fase de grupos'!I72</f>
        <v>0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1</v>
      </c>
      <c r="E52" s="158">
        <f>'Fase de grupos'!I81</f>
        <v>0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2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1</v>
      </c>
      <c r="E56" s="47">
        <f>'Fase final'!E8</f>
        <v>0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0</v>
      </c>
      <c r="F57" s="188" t="str">
        <f>'Fase final'!D11</f>
        <v>Nigeria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2</v>
      </c>
      <c r="E58" s="172">
        <f>'Fase final'!E15</f>
        <v>0</v>
      </c>
      <c r="F58" s="188" t="str">
        <f>'Fase final'!D15</f>
        <v>Suecia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1</v>
      </c>
      <c r="E59" s="172">
        <f>'Fase final'!E18</f>
        <v>0</v>
      </c>
      <c r="F59" s="188" t="str">
        <f>'Fase final'!D18</f>
        <v>Senegal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2</v>
      </c>
      <c r="E60" s="172">
        <f>'Fase final'!E22</f>
        <v>1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1</v>
      </c>
      <c r="E61" s="172">
        <f>'Fase final'!E25</f>
        <v>0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3</v>
      </c>
      <c r="E62" s="172">
        <f>'Fase final'!E29</f>
        <v>1</v>
      </c>
      <c r="F62" s="188" t="str">
        <f>'Fase final'!D29</f>
        <v>Suiza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0</v>
      </c>
      <c r="E63" s="50">
        <f>'Fase final'!E32</f>
        <v>1</v>
      </c>
      <c r="F63" s="189" t="str">
        <f>'Fase final'!D32</f>
        <v>Bélgica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1</v>
      </c>
      <c r="E66" s="52">
        <f>'Fase final'!H10</f>
        <v>0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1</v>
      </c>
      <c r="F67" s="49" t="str">
        <f>'Fase final'!G17</f>
        <v>Inglaterra</v>
      </c>
    </row>
    <row r="68" spans="2:6">
      <c r="B68" s="9">
        <v>59</v>
      </c>
      <c r="C68" s="48" t="str">
        <f>'Fase final'!G22</f>
        <v>España</v>
      </c>
      <c r="D68" s="48">
        <f>'Fase final'!H22</f>
        <v>0</v>
      </c>
      <c r="E68" s="48">
        <f>'Fase final'!H24</f>
        <v>1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1</v>
      </c>
      <c r="E69" s="50">
        <f>'Fase final'!H31</f>
        <v>0</v>
      </c>
      <c r="F69" s="51" t="str">
        <f>'Fase final'!G31</f>
        <v>Bélgica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1</v>
      </c>
      <c r="E72" s="64">
        <f>'Fase final'!K16</f>
        <v>0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Argentina</v>
      </c>
      <c r="D73" s="16">
        <f>'Fase final'!K23</f>
        <v>1</v>
      </c>
      <c r="E73" s="16">
        <f>'Fase final'!K30</f>
        <v>2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Uruguay</v>
      </c>
      <c r="D76" s="46">
        <f>'Fase final'!N12</f>
        <v>2</v>
      </c>
      <c r="E76" s="42">
        <f>'Fase final'!N14</f>
        <v>1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Brasil</v>
      </c>
      <c r="D77" s="16">
        <f>'Fase final'!N22</f>
        <v>0</v>
      </c>
      <c r="E77" s="16">
        <f>'Fase final'!N24</f>
        <v>1</v>
      </c>
      <c r="F77" s="14" t="str">
        <f>'Fase final'!M24</f>
        <v>Argentina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Nigeria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Suecia</v>
      </c>
      <c r="E91" s="154"/>
      <c r="F91" s="154"/>
    </row>
    <row r="92" spans="2:6" s="153" customFormat="1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199</v>
      </c>
      <c r="C93" s="161" t="str">
        <f>'Fase final'!D32</f>
        <v>Bélgica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Senegal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Bélgica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Argentina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Uruguay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Brasil</v>
      </c>
      <c r="D116"/>
      <c r="E116"/>
      <c r="F116"/>
    </row>
    <row r="117" spans="2:6" ht="15.75" thickBot="1">
      <c r="B117" s="11" t="s">
        <v>209</v>
      </c>
      <c r="C117" s="14" t="str">
        <f>F77</f>
        <v>Argentina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Uruguay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Suarez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0</v>
      </c>
      <c r="X4" s="15">
        <f>I10</f>
        <v>2</v>
      </c>
      <c r="Y4" s="15">
        <f>C4+C6+C8</f>
        <v>3</v>
      </c>
      <c r="Z4" s="15">
        <f>D4+D6+D8</f>
        <v>6</v>
      </c>
      <c r="AA4" s="15">
        <f>Y4-Z4</f>
        <v>-3</v>
      </c>
      <c r="AB4" s="8">
        <f>3*V4+W4</f>
        <v>3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0</v>
      </c>
      <c r="Z5" s="6">
        <f>C4+D7+D9</f>
        <v>7</v>
      </c>
      <c r="AA5" s="6">
        <f>Y5-Z5</f>
        <v>-7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0</v>
      </c>
      <c r="D6" s="13">
        <f>'Fase de grupos'!I9</f>
        <v>3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2</v>
      </c>
      <c r="W6" s="6">
        <f>N10</f>
        <v>0</v>
      </c>
      <c r="X6" s="6">
        <f>O10</f>
        <v>1</v>
      </c>
      <c r="Y6" s="6">
        <f>C5+D6+D9</f>
        <v>7</v>
      </c>
      <c r="Z6" s="6">
        <f>D5+C6+C9</f>
        <v>2</v>
      </c>
      <c r="AA6" s="6">
        <f>Y6-Z6</f>
        <v>5</v>
      </c>
      <c r="AB6" s="10">
        <f>3*V6+W6</f>
        <v>6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7</v>
      </c>
      <c r="Z7" s="16">
        <f>C5+C7+C8</f>
        <v>2</v>
      </c>
      <c r="AA7" s="16">
        <f>Y7-Z7</f>
        <v>5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3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3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0</v>
      </c>
      <c r="I10" s="3">
        <f t="shared" si="0"/>
        <v>2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2</v>
      </c>
      <c r="N10" s="7">
        <f t="shared" si="0"/>
        <v>0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1</v>
      </c>
      <c r="E14" s="1" t="str">
        <f>'Fase de grupos'!J17</f>
        <v>España</v>
      </c>
      <c r="G14" s="9">
        <f>IF(C14&gt;D14,1,0)</f>
        <v>0</v>
      </c>
      <c r="H14" s="6">
        <f>IF(C14=D14,1,0)</f>
        <v>1</v>
      </c>
      <c r="I14" s="13">
        <f>IF(C14&lt;D14,1,0)</f>
        <v>0</v>
      </c>
      <c r="J14" s="9">
        <f>IF(D14&gt;C14,1,0)</f>
        <v>0</v>
      </c>
      <c r="K14" s="6">
        <f>IF(D14=C14,1,0)</f>
        <v>1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1</v>
      </c>
      <c r="X14" s="22">
        <f>I20</f>
        <v>0</v>
      </c>
      <c r="Y14" s="22">
        <f>C14+C16+C18</f>
        <v>6</v>
      </c>
      <c r="Z14" s="22">
        <f>D14+D16+D18</f>
        <v>1</v>
      </c>
      <c r="AA14" s="22">
        <f>Y14-Z14</f>
        <v>5</v>
      </c>
      <c r="AB14" s="8">
        <f>3*V14+W14</f>
        <v>7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3</v>
      </c>
    </row>
    <row r="15" spans="2:36">
      <c r="B15" s="1" t="str">
        <f>'Fase de grupos'!G18</f>
        <v>Marruecos</v>
      </c>
      <c r="C15" s="9">
        <f>'Fase de grupos'!H18</f>
        <v>0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0</v>
      </c>
      <c r="O15" s="13">
        <f>IF(C15&lt;D15,1,0)</f>
        <v>1</v>
      </c>
      <c r="P15" s="6">
        <f>IF(D15&gt;C15,1,0)</f>
        <v>1</v>
      </c>
      <c r="Q15" s="6">
        <f>IF(D15=C15,1,0)</f>
        <v>0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1</v>
      </c>
      <c r="X15" s="6">
        <f>L20</f>
        <v>0</v>
      </c>
      <c r="Y15" s="6">
        <f>D14+C17+C19</f>
        <v>6</v>
      </c>
      <c r="Z15" s="6">
        <f>C14+D17+D19</f>
        <v>1</v>
      </c>
      <c r="AA15" s="6">
        <f>Y15-Z15</f>
        <v>5</v>
      </c>
      <c r="AB15" s="10">
        <f>3*V15+W15</f>
        <v>7</v>
      </c>
      <c r="AD15">
        <f>IF(OR(AB15&gt;AB14,AND(AB15=AB14,AA15&gt;AA14),AND(AB15=AB14,AA15=AA14,Y15&gt;Y14)),1,0)</f>
        <v>0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2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2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0</v>
      </c>
      <c r="X16" s="6">
        <f>O20</f>
        <v>3</v>
      </c>
      <c r="Y16" s="6">
        <f>C15+D16+D19</f>
        <v>0</v>
      </c>
      <c r="Z16" s="6">
        <f>D15+C16+C19</f>
        <v>5</v>
      </c>
      <c r="AA16" s="6">
        <f>Y16-Z16</f>
        <v>-5</v>
      </c>
      <c r="AB16" s="10">
        <f>3*V16+W16</f>
        <v>0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.75" thickBot="1">
      <c r="B17" s="1" t="str">
        <f>'Fase de grupos'!G20</f>
        <v>España</v>
      </c>
      <c r="C17" s="9">
        <f>'Fase de grupos'!H20</f>
        <v>3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1</v>
      </c>
      <c r="W17" s="16">
        <f>Q20</f>
        <v>0</v>
      </c>
      <c r="X17" s="16">
        <f>R20</f>
        <v>2</v>
      </c>
      <c r="Y17" s="16">
        <f>D15+D17+D18</f>
        <v>1</v>
      </c>
      <c r="Z17" s="16">
        <f>C15+C17+C18</f>
        <v>6</v>
      </c>
      <c r="AA17" s="16">
        <f>Y17-Z17</f>
        <v>-5</v>
      </c>
      <c r="AB17" s="12">
        <f>3*V17+W17</f>
        <v>3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>
      <c r="B18" s="1" t="str">
        <f>'Fase de grupos'!G21</f>
        <v>Portugal</v>
      </c>
      <c r="C18" s="9">
        <f>'Fase de grupos'!H21</f>
        <v>3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2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1</v>
      </c>
      <c r="I20" s="20">
        <f t="shared" si="1"/>
        <v>0</v>
      </c>
      <c r="J20" s="18">
        <f t="shared" si="1"/>
        <v>2</v>
      </c>
      <c r="K20" s="19">
        <f t="shared" si="1"/>
        <v>1</v>
      </c>
      <c r="L20" s="20">
        <f t="shared" si="1"/>
        <v>0</v>
      </c>
      <c r="M20" s="18">
        <f t="shared" si="1"/>
        <v>0</v>
      </c>
      <c r="N20" s="19">
        <f t="shared" si="1"/>
        <v>0</v>
      </c>
      <c r="O20" s="20">
        <f>SUM(O14:O19)</f>
        <v>3</v>
      </c>
      <c r="P20" s="19">
        <f>SUM(P14:P19)</f>
        <v>1</v>
      </c>
      <c r="Q20" s="19">
        <f>SUM(Q14:Q19)</f>
        <v>0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3</v>
      </c>
      <c r="D24" s="23">
        <f>'Fase de grupos'!I27</f>
        <v>1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6</v>
      </c>
      <c r="Z24" s="22">
        <f>D24+D26+D28</f>
        <v>2</v>
      </c>
      <c r="AA24" s="22">
        <f>Y24-Z24</f>
        <v>4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0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1</v>
      </c>
      <c r="X25" s="6">
        <f>L30</f>
        <v>2</v>
      </c>
      <c r="Y25" s="6">
        <f>D24+C27+C29</f>
        <v>2</v>
      </c>
      <c r="Z25" s="6">
        <f>C24+D27+D29</f>
        <v>5</v>
      </c>
      <c r="AA25" s="6">
        <f>Y25-Z25</f>
        <v>-3</v>
      </c>
      <c r="AB25" s="10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2</v>
      </c>
      <c r="W26" s="6">
        <f>N30</f>
        <v>0</v>
      </c>
      <c r="X26" s="6">
        <f>O30</f>
        <v>1</v>
      </c>
      <c r="Y26" s="6">
        <f>C25+D26+D29</f>
        <v>3</v>
      </c>
      <c r="Z26" s="6">
        <f>D25+C26+C29</f>
        <v>2</v>
      </c>
      <c r="AA26" s="6">
        <f>Y26-Z26</f>
        <v>1</v>
      </c>
      <c r="AB26" s="10">
        <f>3*V26+W26</f>
        <v>6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1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1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1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1</v>
      </c>
      <c r="X27" s="16">
        <f>R30</f>
        <v>2</v>
      </c>
      <c r="Y27" s="16">
        <f>D25+D27+D28</f>
        <v>1</v>
      </c>
      <c r="Z27" s="16">
        <f>C25+C27+C28</f>
        <v>3</v>
      </c>
      <c r="AA27" s="16">
        <f>Y27-Z27</f>
        <v>-2</v>
      </c>
      <c r="AB27" s="12">
        <f>3*V27+W27</f>
        <v>1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1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1</v>
      </c>
      <c r="L30" s="20">
        <f t="shared" si="2"/>
        <v>2</v>
      </c>
      <c r="M30" s="18">
        <f t="shared" si="2"/>
        <v>2</v>
      </c>
      <c r="N30" s="19">
        <f t="shared" si="2"/>
        <v>0</v>
      </c>
      <c r="O30" s="20">
        <f>SUM(O24:O29)</f>
        <v>1</v>
      </c>
      <c r="P30" s="19">
        <f>SUM(P24:P29)</f>
        <v>0</v>
      </c>
      <c r="Q30" s="19">
        <f>SUM(Q24:Q29)</f>
        <v>1</v>
      </c>
      <c r="R30" s="20">
        <f>SUM(R24:R29)</f>
        <v>2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3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3</v>
      </c>
      <c r="W34" s="95">
        <f>H40</f>
        <v>0</v>
      </c>
      <c r="X34" s="95">
        <f>I40</f>
        <v>0</v>
      </c>
      <c r="Y34" s="95">
        <f>C34+C36+C38</f>
        <v>8</v>
      </c>
      <c r="Z34" s="95">
        <f>D34+D36+D38</f>
        <v>2</v>
      </c>
      <c r="AA34" s="95">
        <f>Y34-Z34</f>
        <v>6</v>
      </c>
      <c r="AB34" s="8">
        <f>3*V34+W34</f>
        <v>9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2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1</v>
      </c>
      <c r="O35" s="13">
        <f>IF(C35&lt;D35,1,0)</f>
        <v>0</v>
      </c>
      <c r="P35" s="6">
        <f>IF(D35&gt;C35,1,0)</f>
        <v>0</v>
      </c>
      <c r="Q35" s="6">
        <f>IF(D35=C35,1,0)</f>
        <v>1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0</v>
      </c>
      <c r="Z35" s="6">
        <f>C34+D37+D39</f>
        <v>6</v>
      </c>
      <c r="AA35" s="6">
        <f>Y35-Z35</f>
        <v>-6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1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1</v>
      </c>
      <c r="W36" s="6">
        <f>N40</f>
        <v>1</v>
      </c>
      <c r="X36" s="6">
        <f>O40</f>
        <v>1</v>
      </c>
      <c r="Y36" s="6">
        <f>C35+D36+D39</f>
        <v>4</v>
      </c>
      <c r="Z36" s="6">
        <f>D35+C36+C39</f>
        <v>4</v>
      </c>
      <c r="AA36" s="6">
        <f>Y36-Z36</f>
        <v>0</v>
      </c>
      <c r="AB36" s="10">
        <f>3*V36+W36</f>
        <v>4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0</v>
      </c>
      <c r="AH36">
        <f>SUM(AD36:AF36)</f>
        <v>1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1</v>
      </c>
    </row>
    <row r="37" spans="2:36" ht="15.75" thickBot="1">
      <c r="B37" s="1" t="str">
        <f>'Fase de grupos'!G40</f>
        <v>Islandia</v>
      </c>
      <c r="C37" s="9">
        <f>'Fase de grupos'!H40</f>
        <v>0</v>
      </c>
      <c r="D37" s="13">
        <f>'Fase de grupos'!I40</f>
        <v>2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1</v>
      </c>
      <c r="X37" s="97">
        <f>R40</f>
        <v>1</v>
      </c>
      <c r="Y37" s="97">
        <f>D35+D37+D38</f>
        <v>5</v>
      </c>
      <c r="Z37" s="97">
        <f>C35+C37+C38</f>
        <v>5</v>
      </c>
      <c r="AA37" s="97">
        <f>Y37-Z37</f>
        <v>0</v>
      </c>
      <c r="AB37" s="12">
        <f>3*V37+W37</f>
        <v>4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1</v>
      </c>
      <c r="AH37">
        <f>SUM(AD37:AF37)</f>
        <v>2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2</v>
      </c>
    </row>
    <row r="38" spans="2:36">
      <c r="B38" s="1" t="str">
        <f>'Fase de grupos'!G41</f>
        <v>Argentina</v>
      </c>
      <c r="C38" s="9">
        <f>'Fase de grupos'!H41</f>
        <v>3</v>
      </c>
      <c r="D38" s="13">
        <f>'Fase de grupos'!I41</f>
        <v>1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1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3</v>
      </c>
      <c r="H40" s="91">
        <f t="shared" ref="H40:N40" si="3">SUM(H34:H39)</f>
        <v>0</v>
      </c>
      <c r="I40" s="92">
        <f t="shared" si="3"/>
        <v>0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1</v>
      </c>
      <c r="N40" s="91">
        <f t="shared" si="3"/>
        <v>1</v>
      </c>
      <c r="O40" s="92">
        <f>SUM(O34:O39)</f>
        <v>1</v>
      </c>
      <c r="P40" s="91">
        <f>SUM(P34:P39)</f>
        <v>1</v>
      </c>
      <c r="Q40" s="91">
        <f>SUM(Q34:Q39)</f>
        <v>1</v>
      </c>
      <c r="R40" s="92">
        <f>SUM(R34:R39)</f>
        <v>1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4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9</v>
      </c>
      <c r="Z44" s="95">
        <f>D44+D46+D48</f>
        <v>1</v>
      </c>
      <c r="AA44" s="95">
        <f>Y44-Z44</f>
        <v>8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0</v>
      </c>
      <c r="D45" s="13">
        <f>'Fase de grupos'!I48</f>
        <v>2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0</v>
      </c>
      <c r="O45" s="13">
        <f>IF(C45&lt;D45,1,0)</f>
        <v>1</v>
      </c>
      <c r="P45" s="6">
        <f>IF(D45&gt;C45,1,0)</f>
        <v>1</v>
      </c>
      <c r="Q45" s="6">
        <f>IF(D45=C45,1,0)</f>
        <v>0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2</v>
      </c>
      <c r="W45" s="6">
        <f>K50</f>
        <v>0</v>
      </c>
      <c r="X45" s="6">
        <f>L50</f>
        <v>1</v>
      </c>
      <c r="Y45" s="6">
        <f>D44+C47+C49</f>
        <v>4</v>
      </c>
      <c r="Z45" s="6">
        <f>C44+D47+D49</f>
        <v>5</v>
      </c>
      <c r="AA45" s="6">
        <f>Y45-Z45</f>
        <v>-1</v>
      </c>
      <c r="AB45" s="10">
        <f>3*V45+W45</f>
        <v>6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2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0</v>
      </c>
      <c r="X46" s="6">
        <f>O50</f>
        <v>3</v>
      </c>
      <c r="Y46" s="6">
        <f>C45+D46+D49</f>
        <v>0</v>
      </c>
      <c r="Z46" s="6">
        <f>D45+C46+C49</f>
        <v>6</v>
      </c>
      <c r="AA46" s="6">
        <f>Y46-Z46</f>
        <v>-6</v>
      </c>
      <c r="AB46" s="10">
        <f>3*V46+W46</f>
        <v>0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.75" thickBot="1">
      <c r="B47" s="1" t="str">
        <f>'Fase de grupos'!G50</f>
        <v>Suiza</v>
      </c>
      <c r="C47" s="9">
        <f>'Fase de grupos'!H50</f>
        <v>2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1</v>
      </c>
      <c r="W47" s="97">
        <f>Q50</f>
        <v>0</v>
      </c>
      <c r="X47" s="97">
        <f>R50</f>
        <v>2</v>
      </c>
      <c r="Y47" s="97">
        <f>D45+D47+D48</f>
        <v>4</v>
      </c>
      <c r="Z47" s="97">
        <f>C45+C47+C48</f>
        <v>5</v>
      </c>
      <c r="AA47" s="97">
        <f>Y47-Z47</f>
        <v>-1</v>
      </c>
      <c r="AB47" s="12">
        <f>3*V47+W47</f>
        <v>3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1</v>
      </c>
      <c r="AH47">
        <f>SUM(AD47:AF47)</f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>
      <c r="B48" s="1" t="str">
        <f>'Fase de grupos'!G51</f>
        <v>Brasil</v>
      </c>
      <c r="C48" s="9">
        <f>'Fase de grupos'!H51</f>
        <v>3</v>
      </c>
      <c r="D48" s="13">
        <f>'Fase de grupos'!I51</f>
        <v>1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2</v>
      </c>
      <c r="D49" s="14">
        <f>'Fase de grupos'!I52</f>
        <v>0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2</v>
      </c>
      <c r="K50" s="91">
        <f t="shared" si="4"/>
        <v>0</v>
      </c>
      <c r="L50" s="92">
        <f t="shared" si="4"/>
        <v>1</v>
      </c>
      <c r="M50" s="90">
        <f t="shared" si="4"/>
        <v>0</v>
      </c>
      <c r="N50" s="91">
        <f t="shared" si="4"/>
        <v>0</v>
      </c>
      <c r="O50" s="92">
        <f>SUM(O44:O49)</f>
        <v>3</v>
      </c>
      <c r="P50" s="91">
        <f>SUM(P44:P49)</f>
        <v>1</v>
      </c>
      <c r="Q50" s="91">
        <f>SUM(Q44:Q49)</f>
        <v>0</v>
      </c>
      <c r="R50" s="92">
        <f>SUM(R44:R49)</f>
        <v>2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7</v>
      </c>
      <c r="Z54" s="95">
        <f>D54+D56+D58</f>
        <v>1</v>
      </c>
      <c r="AA54" s="95">
        <f>Y54-Z54</f>
        <v>6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3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1</v>
      </c>
      <c r="W55" s="6">
        <f>K60</f>
        <v>0</v>
      </c>
      <c r="X55" s="6">
        <f>L60</f>
        <v>2</v>
      </c>
      <c r="Y55" s="6">
        <f>D54+C57+C59</f>
        <v>1</v>
      </c>
      <c r="Z55" s="6">
        <f>C54+D57+D59</f>
        <v>3</v>
      </c>
      <c r="AA55" s="6">
        <f>Y55-Z55</f>
        <v>-2</v>
      </c>
      <c r="AB55" s="10">
        <f>3*V55+W55</f>
        <v>3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1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2</v>
      </c>
      <c r="W56" s="6">
        <f>N60</f>
        <v>0</v>
      </c>
      <c r="X56" s="6">
        <f>O60</f>
        <v>1</v>
      </c>
      <c r="Y56" s="6">
        <f>C55+D56+D59</f>
        <v>5</v>
      </c>
      <c r="Z56" s="6">
        <f>D55+C56+C59</f>
        <v>3</v>
      </c>
      <c r="AA56" s="6">
        <f>Y56-Z56</f>
        <v>2</v>
      </c>
      <c r="AB56" s="10">
        <f>3*V56+W56</f>
        <v>6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>
      <c r="B57" s="1" t="str">
        <f>'Fase de grupos'!G60</f>
        <v>México</v>
      </c>
      <c r="C57" s="9">
        <f>'Fase de grupos'!H60</f>
        <v>1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0</v>
      </c>
      <c r="X57" s="97">
        <f>R60</f>
        <v>3</v>
      </c>
      <c r="Y57" s="97">
        <f>D55+D57+D58</f>
        <v>1</v>
      </c>
      <c r="Z57" s="97">
        <f>C55+C57+C58</f>
        <v>7</v>
      </c>
      <c r="AA57" s="97">
        <f>Y57-Z57</f>
        <v>-6</v>
      </c>
      <c r="AB57" s="12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0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0</v>
      </c>
      <c r="L59" s="13">
        <f>IF(C59&lt;D59,1,0)</f>
        <v>1</v>
      </c>
      <c r="M59" s="9">
        <f>IF(D59&gt;C59,1,0)</f>
        <v>1</v>
      </c>
      <c r="N59" s="6">
        <f>IF(D59=C59,1,0)</f>
        <v>0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0</v>
      </c>
      <c r="L60" s="92">
        <f t="shared" si="5"/>
        <v>2</v>
      </c>
      <c r="M60" s="90">
        <f t="shared" si="5"/>
        <v>2</v>
      </c>
      <c r="N60" s="91">
        <f t="shared" si="5"/>
        <v>0</v>
      </c>
      <c r="O60" s="92">
        <f>SUM(O54:O59)</f>
        <v>1</v>
      </c>
      <c r="P60" s="91">
        <f>SUM(P54:P59)</f>
        <v>0</v>
      </c>
      <c r="Q60" s="91">
        <f>SUM(Q54:Q59)</f>
        <v>0</v>
      </c>
      <c r="R60" s="92">
        <f>SUM(R54:R59)</f>
        <v>3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2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4</v>
      </c>
      <c r="Z64" s="95">
        <f>D64+D66+D68</f>
        <v>1</v>
      </c>
      <c r="AA64" s="95">
        <f>Y64-Z64</f>
        <v>3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1</v>
      </c>
      <c r="Z65" s="6">
        <f>C64+D67+D69</f>
        <v>4</v>
      </c>
      <c r="AA65" s="6">
        <f>Y65-Z65</f>
        <v>-3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1" t="str">
        <f>'Fase de grupos'!G69</f>
        <v>Bélgica</v>
      </c>
      <c r="C66" s="9">
        <f>'Fase de grupos'!H69</f>
        <v>1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0</v>
      </c>
      <c r="Z66" s="6">
        <f>D65+C66+C69</f>
        <v>3</v>
      </c>
      <c r="AA66" s="6">
        <f>Y66-Z66</f>
        <v>-3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1" t="str">
        <f>'Fase de grupos'!G70</f>
        <v>Panamá</v>
      </c>
      <c r="C67" s="9">
        <f>'Fase de grupos'!H70</f>
        <v>1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5</v>
      </c>
      <c r="Z67" s="97">
        <f>C65+C67+C68</f>
        <v>2</v>
      </c>
      <c r="AA67" s="97">
        <f>Y67-Z67</f>
        <v>3</v>
      </c>
      <c r="AB67" s="12">
        <f>3*V67+W67</f>
        <v>7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1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0</v>
      </c>
      <c r="D69" s="14">
        <f>'Fase de grupos'!I72</f>
        <v>0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0</v>
      </c>
      <c r="K70" s="91">
        <f t="shared" si="6"/>
        <v>1</v>
      </c>
      <c r="L70" s="92">
        <f t="shared" si="6"/>
        <v>2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2</v>
      </c>
      <c r="E74" s="1" t="str">
        <f>'Fase de grupos'!J77</f>
        <v>Senegal</v>
      </c>
      <c r="G74" s="9">
        <f>IF(C74&gt;D74,1,0)</f>
        <v>0</v>
      </c>
      <c r="H74" s="6">
        <f>IF(C74=D74,1,0)</f>
        <v>0</v>
      </c>
      <c r="I74" s="13">
        <f>IF(C74&lt;D74,1,0)</f>
        <v>1</v>
      </c>
      <c r="J74" s="9">
        <f>IF(D74&gt;C74,1,0)</f>
        <v>1</v>
      </c>
      <c r="K74" s="6">
        <f>IF(D74=C74,1,0)</f>
        <v>0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1</v>
      </c>
      <c r="W74" s="95">
        <f>H80</f>
        <v>1</v>
      </c>
      <c r="X74" s="95">
        <f>I80</f>
        <v>1</v>
      </c>
      <c r="Y74" s="95">
        <f>C74+C76+C78</f>
        <v>3</v>
      </c>
      <c r="Z74" s="95">
        <f>D74+D76+D78</f>
        <v>3</v>
      </c>
      <c r="AA74" s="95">
        <f>Y74-Z74</f>
        <v>0</v>
      </c>
      <c r="AB74" s="8">
        <f>3*V74+W74</f>
        <v>4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1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spans="2:36">
      <c r="B75" s="1" t="str">
        <f>'Fase de grupos'!G78</f>
        <v>Colombia</v>
      </c>
      <c r="C75" s="9">
        <f>'Fase de grupos'!H78</f>
        <v>1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2</v>
      </c>
      <c r="W75" s="6">
        <f>K80</f>
        <v>0</v>
      </c>
      <c r="X75" s="6">
        <f>L80</f>
        <v>1</v>
      </c>
      <c r="Y75" s="6">
        <f>D74+C77+C79</f>
        <v>4</v>
      </c>
      <c r="Z75" s="6">
        <f>C74+D77+D79</f>
        <v>3</v>
      </c>
      <c r="AA75" s="6">
        <f>Y75-Z75</f>
        <v>1</v>
      </c>
      <c r="AB75" s="10">
        <f>3*V75+W75</f>
        <v>6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2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2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1</v>
      </c>
      <c r="E76" s="1" t="str">
        <f>'Fase de grupos'!J79</f>
        <v>Colombia</v>
      </c>
      <c r="G76" s="9">
        <f>IF(C76&gt;D76,1,0)</f>
        <v>0</v>
      </c>
      <c r="H76" s="6">
        <f>IF(C76=D76,1,0)</f>
        <v>1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1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1</v>
      </c>
      <c r="X76" s="6">
        <f>O80</f>
        <v>0</v>
      </c>
      <c r="Y76" s="6">
        <f>C75+D76+D79</f>
        <v>4</v>
      </c>
      <c r="Z76" s="6">
        <f>D75+C76+C79</f>
        <v>2</v>
      </c>
      <c r="AA76" s="6">
        <f>Y76-Z76</f>
        <v>2</v>
      </c>
      <c r="AB76" s="10">
        <f>3*V76+W76</f>
        <v>7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1</v>
      </c>
      <c r="D77" s="13">
        <f>'Fase de grupos'!I80</f>
        <v>0</v>
      </c>
      <c r="E77" s="1" t="str">
        <f>'Fase de grupos'!J80</f>
        <v>Japón</v>
      </c>
      <c r="G77" s="9"/>
      <c r="H77" s="6"/>
      <c r="I77" s="13"/>
      <c r="J77" s="9">
        <f>IF(C77&gt;D77,1,0)</f>
        <v>1</v>
      </c>
      <c r="K77" s="6">
        <f>IF(C77=D77,1,0)</f>
        <v>0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0</v>
      </c>
      <c r="R77" s="13">
        <f>IF(D77&lt;C77,1,0)</f>
        <v>1</v>
      </c>
      <c r="T77">
        <v>4</v>
      </c>
      <c r="U77" s="11" t="str">
        <f>P72</f>
        <v>Japón</v>
      </c>
      <c r="V77" s="11">
        <f>P80</f>
        <v>0</v>
      </c>
      <c r="W77" s="97">
        <f>Q80</f>
        <v>0</v>
      </c>
      <c r="X77" s="97">
        <f>R80</f>
        <v>3</v>
      </c>
      <c r="Y77" s="97">
        <f>D75+D77+D78</f>
        <v>0</v>
      </c>
      <c r="Z77" s="97">
        <f>C75+C77+C78</f>
        <v>3</v>
      </c>
      <c r="AA77" s="97">
        <f>Y77-Z77</f>
        <v>-3</v>
      </c>
      <c r="AB77" s="12">
        <f>3*V77+W77</f>
        <v>0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1</v>
      </c>
      <c r="D78" s="13">
        <f>'Fase de grupos'!I81</f>
        <v>0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1</v>
      </c>
      <c r="H80" s="91">
        <f t="shared" ref="H80:N80" si="7">SUM(H74:H79)</f>
        <v>1</v>
      </c>
      <c r="I80" s="92">
        <f t="shared" si="7"/>
        <v>1</v>
      </c>
      <c r="J80" s="90">
        <f t="shared" si="7"/>
        <v>2</v>
      </c>
      <c r="K80" s="91">
        <f t="shared" si="7"/>
        <v>0</v>
      </c>
      <c r="L80" s="92">
        <f t="shared" si="7"/>
        <v>1</v>
      </c>
      <c r="M80" s="90">
        <f t="shared" si="7"/>
        <v>2</v>
      </c>
      <c r="N80" s="91">
        <f t="shared" si="7"/>
        <v>1</v>
      </c>
      <c r="O80" s="92">
        <f>SUM(O74:O79)</f>
        <v>0</v>
      </c>
      <c r="P80" s="91">
        <f>SUM(P74:P79)</f>
        <v>0</v>
      </c>
      <c r="Q80" s="91">
        <f>SUM(Q74:Q79)</f>
        <v>0</v>
      </c>
      <c r="R80" s="92">
        <f>SUM(R74:R79)</f>
        <v>3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Samsung</cp:lastModifiedBy>
  <dcterms:created xsi:type="dcterms:W3CDTF">2010-03-03T16:28:09Z</dcterms:created>
  <dcterms:modified xsi:type="dcterms:W3CDTF">2018-05-22T00:57:54Z</dcterms:modified>
</cp:coreProperties>
</file>