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faNaty\Desktop\"/>
    </mc:Choice>
  </mc:AlternateContent>
  <bookViews>
    <workbookView xWindow="0" yWindow="0" windowWidth="20490" windowHeight="775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D69" i="3"/>
  <c r="C69" i="3"/>
  <c r="B69" i="3"/>
  <c r="E68" i="3"/>
  <c r="D68" i="3"/>
  <c r="C68" i="3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68" i="3" l="1"/>
  <c r="Y64" i="3"/>
  <c r="J67" i="3"/>
  <c r="I78" i="3"/>
  <c r="Y74" i="3"/>
  <c r="AA74" i="3" s="1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G60" i="3"/>
  <c r="V54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5" i="3" l="1"/>
  <c r="AB36" i="3"/>
  <c r="AF36" i="3" s="1"/>
  <c r="AB34" i="3"/>
  <c r="AF34" i="3" s="1"/>
  <c r="AB46" i="3"/>
  <c r="AB17" i="3"/>
  <c r="AB75" i="3"/>
  <c r="AE65" i="3"/>
  <c r="AB47" i="3"/>
  <c r="AF47" i="3" s="1"/>
  <c r="AB35" i="3"/>
  <c r="AF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46" i="3" l="1"/>
  <c r="AE36" i="3"/>
  <c r="AD34" i="3"/>
  <c r="AE34" i="3"/>
  <c r="AD36" i="3"/>
  <c r="AD37" i="3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4" i="3" l="1"/>
  <c r="AH36" i="3"/>
  <c r="AH37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AJ75" i="3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R38" i="2" l="1"/>
  <c r="S38" i="2"/>
  <c r="N40" i="2"/>
  <c r="Q38" i="2"/>
  <c r="S39" i="2"/>
  <c r="T40" i="2"/>
  <c r="P40" i="2"/>
  <c r="M40" i="2"/>
  <c r="R40" i="2"/>
  <c r="S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C103" i="7" s="1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G29" i="5" s="1"/>
  <c r="C104" i="7" s="1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U78" i="2"/>
  <c r="V78" i="2"/>
  <c r="U79" i="2"/>
  <c r="V79" i="2"/>
  <c r="V68" i="2"/>
  <c r="U68" i="2"/>
  <c r="V69" i="2"/>
  <c r="U69" i="2"/>
  <c r="J30" i="5"/>
  <c r="V58" i="2"/>
  <c r="U58" i="2"/>
  <c r="V59" i="2"/>
  <c r="U59" i="2"/>
  <c r="U48" i="2"/>
  <c r="V48" i="2"/>
  <c r="U49" i="2"/>
  <c r="V49" i="2"/>
  <c r="C57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G31" i="5" l="1"/>
  <c r="C105" i="7" s="1"/>
  <c r="C91" i="7"/>
  <c r="G15" i="5"/>
  <c r="C100" i="7" s="1"/>
  <c r="C89" i="7"/>
  <c r="C87" i="7"/>
  <c r="G10" i="5"/>
  <c r="C99" i="7" s="1"/>
  <c r="G22" i="5"/>
  <c r="C102" i="7" s="1"/>
  <c r="F56" i="7"/>
  <c r="G8" i="5"/>
  <c r="C98" i="7" s="1"/>
  <c r="C94" i="7"/>
  <c r="F63" i="7"/>
  <c r="C58" i="7"/>
  <c r="F61" i="7"/>
  <c r="F60" i="7"/>
  <c r="C62" i="7"/>
  <c r="C90" i="7"/>
  <c r="C59" i="7"/>
  <c r="C95" i="7"/>
  <c r="C86" i="7"/>
  <c r="C61" i="7"/>
  <c r="C82" i="7"/>
  <c r="C56" i="7"/>
  <c r="C101" i="7"/>
  <c r="C72" i="7"/>
  <c r="C108" i="7" s="1"/>
  <c r="F67" i="7"/>
  <c r="F73" i="7"/>
  <c r="C111" i="7" s="1"/>
  <c r="F69" i="7" l="1"/>
  <c r="C67" i="7"/>
  <c r="J16" i="5"/>
  <c r="C76" i="7" s="1"/>
  <c r="C114" i="7" s="1"/>
  <c r="C68" i="7"/>
  <c r="C66" i="7"/>
  <c r="J23" i="5"/>
  <c r="F66" i="7"/>
  <c r="F72" i="7" l="1"/>
  <c r="C109" i="7" s="1"/>
  <c r="F68" i="7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<sst xmlns="http://schemas.openxmlformats.org/spreadsheetml/2006/main" count="463" uniqueCount="226">
  <si>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</si>
  <si>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</si>
  <si>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</si>
  <si>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</si>
  <si>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</si>
  <si>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</si>
  <si>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</si>
  <si>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</si>
  <si>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</si>
  <si>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</si>
  <si>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</si>
  <si>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</si>
  <si>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</si>
  <si>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</si>
  <si>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</si>
  <si>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</si>
  <si>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</si>
  <si>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</si>
  <si>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</si>
  <si>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</si>
  <si>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</si>
  <si>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</si>
  <si>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</si>
  <si>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</si>
  <si>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</si>
  <si>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</si>
  <si>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</si>
  <si>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</si>
  <si>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</si>
  <si>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</si>
  <si>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</si>
  <si>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</si>
  <si>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</si>
  <si>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</si>
  <si>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</si>
  <si>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</si>
  <si>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</si>
  <si>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</si>
  <si>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</si>
  <si>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</si>
  <si>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</si>
  <si>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</si>
  <si>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</si>
  <si>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</si>
  <si>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</si>
  <si>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</si>
  <si>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</si>
  <si>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</si>
  <si>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</si>
  <si>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</si>
  <si>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</si>
  <si>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</si>
  <si>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</si>
  <si>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</si>
  <si>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</si>
  <si>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</si>
  <si>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</si>
  <si>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</si>
  <si>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</si>
  <si>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</si>
  <si>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</si>
  <si>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</si>
  <si>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</si>
  <si>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</si>
  <si>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</si>
  <si>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</si>
  <si>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</si>
  <si>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</si>
  <si>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</si>
  <si>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</si>
  <si>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</si>
  <si>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</si>
  <si>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</si>
  <si>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</si>
  <si>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</si>
  <si>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</si>
  <si>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</si>
  <si>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</si>
  <si>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</si>
  <si>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</si>
  <si>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</si>
  <si>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</si>
  <si>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</si>
  <si>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</si>
  <si>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</si>
  <si>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</si>
  <si>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</si>
  <si>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</si>
  <si>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</si>
  <si>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</si>
  <si>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</si>
  <si>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</si>
  <si>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</si>
  <si>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</si>
  <si>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</si>
  <si>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</si>
  <si>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</si>
  <si>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</si>
  <si>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</si>
  <si>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</si>
  <si>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</si>
  <si>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</si>
  <si>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</si>
  <si>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</si>
  <si>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</si>
  <si>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</si>
  <si>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</si>
  <si>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</si>
  <si>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</si>
  <si>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</si>
  <si>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</si>
  <si>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</si>
  <si>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</si>
  <si>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</si>
  <si>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</si>
  <si>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</si>
  <si>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</si>
  <si>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</si>
  <si>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</si>
  <si>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</si>
  <si>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</si>
  <si>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</si>
  <si>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</si>
  <si>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</si>
  <si>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</si>
  <si>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</si>
  <si>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</si>
  <si>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</si>
  <si>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</si>
  <si>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</si>
  <si>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</si>
  <si>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</si>
  <si>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</si>
  <si>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</si>
  <si>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</si>
  <si>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</si>
  <si>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</si>
  <si>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</si>
  <si>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</si>
  <si>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</si>
  <si>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</si>
  <si>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</si>
  <si>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</si>
  <si>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</si>
  <si>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</si>
  <si>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</si>
  <si>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</si>
  <si>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</si>
  <si>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</si>
  <si>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</si>
  <si>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</si>
  <si>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</si>
  <si>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</si>
  <si>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</si>
  <si>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</si>
  <si>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</si>
  <si>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</si>
  <si>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</si>
  <si>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</si>
  <si>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</si>
  <si>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</si>
  <si>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</si>
  <si>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</si>
  <si>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</si>
  <si>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</si>
  <si>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</si>
  <si>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</si>
  <si>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</si>
  <si>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</si>
  <si>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</si>
  <si>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</si>
  <si>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</si>
  <si>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</si>
  <si>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</si>
  <si>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</si>
  <si>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</si>
  <si>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</si>
  <si>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</si>
  <si>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</si>
  <si>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</si>
  <si>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</si>
  <si>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</si>
  <si>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</si>
  <si>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</si>
  <si>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</si>
  <si>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</si>
  <si>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</si>
  <si>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</si>
  <si>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</si>
  <si>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</si>
  <si>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</si>
  <si>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</si>
  <si>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</si>
  <si>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</si>
  <si>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</si>
  <si>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</si>
  <si>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</si>
  <si>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</si>
  <si>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</si>
  <si>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</si>
  <si>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</si>
  <si>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</si>
  <si>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</si>
  <si>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</si>
  <si>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</si>
  <si>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</si>
  <si>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</si>
  <si>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</si>
  <si>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</si>
  <si>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</si>
  <si>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</si>
  <si>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</si>
  <si>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</si>
  <si>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</si>
  <si>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</si>
  <si>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</si>
  <si>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</si>
  <si>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</si>
  <si>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</si>
  <si>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</si>
  <si>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</si>
  <si>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</si>
  <si>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</si>
  <si>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Neymar</t>
  </si>
  <si>
    <t>Natalia Domenech</t>
  </si>
  <si>
    <t>nadome2@gmail.com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</si>
</sst>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adome2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7" workbookViewId="0">
      <selection activeCell="C21" sqref="C21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68" workbookViewId="0">
      <selection activeCell="I81" sqref="I81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224</v>
      </c>
      <c r="F3" s="201"/>
      <c r="G3" s="202"/>
      <c r="H3" s="121"/>
      <c r="I3" s="121"/>
      <c r="J3" s="122" t="s">
        <v>30</v>
      </c>
      <c r="K3" s="203" t="s">
        <v>225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Egipto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Uruguay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7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-3</v>
      </c>
      <c r="T10" s="110">
        <f>IF('No modificar!!'!AJ4=1,'No modificar!!'!AB4,IF('No modificar!!'!AJ5=1,'No modificar!!'!AB5,IF('No modificar!!'!AJ6=1,'No modificar!!'!AB6,'No modificar!!'!AB7)))</f>
        <v>1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Rusia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4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0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5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1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1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0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2</v>
      </c>
      <c r="R29" s="149">
        <f>IF('No modificar!!'!AJ24=2,'No modificar!!'!Z24,IF('No modificar!!'!AJ25=2,'No modificar!!'!Z25,IF('No modificar!!'!AJ26=2,'No modificar!!'!Z26,'No modificar!!'!Z27)))</f>
        <v>1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5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-2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0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4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3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6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1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4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0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1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5</v>
      </c>
      <c r="R68" s="146">
        <f>IF('No modificar!!'!AJ64=3,'No modificar!!'!Z64,IF('No modificar!!'!AJ65=3,'No modificar!!'!Z65,IF('No modificar!!'!AJ66=3,'No modificar!!'!Z66,'No modificar!!'!Z67)))</f>
        <v>0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1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0</v>
      </c>
      <c r="I71" s="135">
        <v>0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1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2</v>
      </c>
      <c r="P81" s="114">
        <f>IF('No modificar!!'!AJ74=0,'No modificar!!'!X74,IF('No modificar!!'!AJ75=0,'No modificar!!'!X75,IF('No modificar!!'!AJ76=0,'No modificar!!'!X76,'No modificar!!'!X77)))</f>
        <v>1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-1</v>
      </c>
      <c r="T81" s="112">
        <f>IF('No modificar!!'!AJ74=0,'No modificar!!'!AB74,IF('No modificar!!'!AJ75=0,'No modificar!!'!AB75,IF('No modificar!!'!AJ76=0,'No modificar!!'!AB76,'No modificar!!'!AB77)))</f>
        <v>2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M16" sqref="M16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Egipto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3</v>
      </c>
      <c r="F8" s="169"/>
      <c r="G8" s="185" t="str">
        <f>IF(E7&gt;E8,D7,IF(E8&gt;E7,D8,"Manualmente"))</f>
        <v>España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">
        <v>94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">
        <v>94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">
        <v>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">
        <v>0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1</v>
      </c>
      <c r="F17" s="169"/>
      <c r="G17" s="185" t="s">
        <v>123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1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Uruguay</v>
      </c>
      <c r="E22" s="184">
        <v>2</v>
      </c>
      <c r="F22" s="169"/>
      <c r="G22" s="185" t="str">
        <f>IF(E21&gt;E22,D21,IF(E22&gt;E21,D22,"Manualmente"))</f>
        <v>Uruguay</v>
      </c>
      <c r="H22" s="185">
        <v>2</v>
      </c>
      <c r="I22" s="169"/>
      <c r="J22" s="169"/>
      <c r="K22" s="169"/>
      <c r="L22" s="169"/>
      <c r="M22" s="165" t="s">
        <v>70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Uruguay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1</v>
      </c>
      <c r="F24" s="169"/>
      <c r="G24" s="185" t="s">
        <v>100</v>
      </c>
      <c r="H24" s="185">
        <v>1</v>
      </c>
      <c r="I24" s="169"/>
      <c r="J24" s="169"/>
      <c r="K24" s="169"/>
      <c r="L24" s="169"/>
      <c r="M24" s="165" t="s">
        <v>113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0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Colombia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0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0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0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1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0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1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0</v>
      </c>
      <c r="E50" s="158">
        <f>'Fase de grupos'!I71</f>
        <v>0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Egipto</v>
      </c>
      <c r="D56" s="47">
        <f>'Fase final'!E7</f>
        <v>1</v>
      </c>
      <c r="E56" s="47">
        <f>'Fase final'!E8</f>
        <v>3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1</v>
      </c>
      <c r="E59" s="172">
        <f>'Fase final'!E18</f>
        <v>1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1</v>
      </c>
      <c r="E60" s="172">
        <f>'Fase final'!E22</f>
        <v>2</v>
      </c>
      <c r="F60" s="188" t="str">
        <f>'Fase final'!D22</f>
        <v>Uruguay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1</v>
      </c>
      <c r="E61" s="172">
        <f>'Fase final'!E25</f>
        <v>1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0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España</v>
      </c>
      <c r="D66" s="47">
        <f>'Fase final'!H8</f>
        <v>1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Japón</v>
      </c>
    </row>
    <row r="68" spans="2:6">
      <c r="B68" s="9">
        <v>59</v>
      </c>
      <c r="C68" s="48" t="str">
        <f>'Fase final'!G22</f>
        <v>Uruguay</v>
      </c>
      <c r="D68" s="48">
        <f>'Fase final'!H22</f>
        <v>2</v>
      </c>
      <c r="E68" s="48">
        <f>'Fase final'!H24</f>
        <v>1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1</v>
      </c>
      <c r="E69" s="50">
        <f>'Fase final'!H31</f>
        <v>0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2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Uruguay</v>
      </c>
      <c r="D73" s="16">
        <f>'Fase final'!K23</f>
        <v>1</v>
      </c>
      <c r="E73" s="16">
        <f>'Fase final'!K30</f>
        <v>0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Francia</v>
      </c>
      <c r="D76" s="46">
        <f>'Fase final'!N12</f>
        <v>2</v>
      </c>
      <c r="E76" s="42">
        <f>'Fase final'!N14</f>
        <v>2</v>
      </c>
      <c r="F76" s="43" t="str">
        <f>'Fase final'!M14</f>
        <v>Uruguay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0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Egipto</v>
      </c>
    </row>
    <row r="81" spans="2:6">
      <c r="B81" s="159" t="s">
        <v>37</v>
      </c>
      <c r="C81" s="161" t="str">
        <f>'Fase final'!D22</f>
        <v>Uruguay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España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Japón</v>
      </c>
      <c r="E101" s="154"/>
      <c r="F101" s="154"/>
    </row>
    <row r="102" spans="2:6" s="153" customFormat="1">
      <c r="B102" s="159" t="s">
        <v>44</v>
      </c>
      <c r="C102" s="161" t="str">
        <f>'Fase final'!G22</f>
        <v>Uruguay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Uruguay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Francia</v>
      </c>
    </row>
    <row r="115" spans="2:6">
      <c r="B115" s="9" t="s">
        <v>207</v>
      </c>
      <c r="C115" s="13" t="str">
        <f>F76</f>
        <v>Uruguay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1</v>
      </c>
      <c r="Z4" s="15">
        <f>D4+D6+D8</f>
        <v>4</v>
      </c>
      <c r="AA4" s="15">
        <f>Y4-Z4</f>
        <v>-3</v>
      </c>
      <c r="AB4" s="8">
        <f>3*V4+W4</f>
        <v>1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1</v>
      </c>
      <c r="O5" s="13">
        <f>IF(C5&lt;D5,1,0)</f>
        <v>0</v>
      </c>
      <c r="P5" s="6">
        <f>IF(D5&gt;C5,1,0)</f>
        <v>0</v>
      </c>
      <c r="Q5" s="6">
        <f>IF(D5=C5,1,0)</f>
        <v>1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2</v>
      </c>
      <c r="Z5" s="6">
        <f>C4+D7+D9</f>
        <v>5</v>
      </c>
      <c r="AA5" s="6">
        <f>Y5-Z5</f>
        <v>-3</v>
      </c>
      <c r="AB5" s="10">
        <f>3*V5+W5</f>
        <v>1</v>
      </c>
      <c r="AD5">
        <f>IF(OR(AB5&gt;AB4,AND(AB5=AB4,AA5&gt;AA4),AND(AB5=AB4,AA5=AA4,Y5&gt;Y4)),1,0)</f>
        <v>1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1</v>
      </c>
      <c r="X6" s="6">
        <f>O10</f>
        <v>0</v>
      </c>
      <c r="Y6" s="6">
        <f>C5+D6+D9</f>
        <v>5</v>
      </c>
      <c r="Z6" s="6">
        <f>D5+C6+C9</f>
        <v>1</v>
      </c>
      <c r="AA6" s="6">
        <f>Y6-Z6</f>
        <v>4</v>
      </c>
      <c r="AB6" s="10">
        <f>3*V6+W6</f>
        <v>7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1</v>
      </c>
      <c r="AH6">
        <f>SUM(AD6:AF6)</f>
        <v>3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3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4</v>
      </c>
      <c r="Z7" s="16">
        <f>C5+C7+C8</f>
        <v>2</v>
      </c>
      <c r="AA7" s="16">
        <f>Y7-Z7</f>
        <v>2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0</v>
      </c>
      <c r="AH7">
        <f>SUM(AD7:AF7)</f>
        <v>2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2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1</v>
      </c>
      <c r="O10" s="3">
        <f>SUM(O4:O9)</f>
        <v>0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0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5</v>
      </c>
      <c r="Z14" s="22">
        <f>D14+D16+D18</f>
        <v>0</v>
      </c>
      <c r="AA14" s="22">
        <f>Y14-Z14</f>
        <v>5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4</v>
      </c>
      <c r="Z15" s="6">
        <f>C14+D17+D19</f>
        <v>1</v>
      </c>
      <c r="AA15" s="6">
        <f>Y15-Z15</f>
        <v>3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1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2</v>
      </c>
      <c r="Z16" s="6">
        <f>D15+C16+C19</f>
        <v>4</v>
      </c>
      <c r="AA16" s="6">
        <f>Y16-Z16</f>
        <v>-2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7</v>
      </c>
      <c r="AA17" s="16">
        <f>Y17-Z17</f>
        <v>-6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5</v>
      </c>
      <c r="Z24" s="22">
        <f>D24+D26+D28</f>
        <v>2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0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2</v>
      </c>
      <c r="Z25" s="6">
        <f>C24+D27+D29</f>
        <v>4</v>
      </c>
      <c r="AA25" s="6">
        <f>Y25-Z25</f>
        <v>-2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0</v>
      </c>
      <c r="X26" s="6">
        <f>O30</f>
        <v>2</v>
      </c>
      <c r="Y26" s="6">
        <f>C25+D26+D29</f>
        <v>2</v>
      </c>
      <c r="Z26" s="6">
        <f>D25+C26+C29</f>
        <v>4</v>
      </c>
      <c r="AA26" s="6">
        <f>Y26-Z26</f>
        <v>-2</v>
      </c>
      <c r="AB26" s="10">
        <f>3*V26+W26</f>
        <v>3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2</v>
      </c>
      <c r="X27" s="16">
        <f>R30</f>
        <v>0</v>
      </c>
      <c r="Y27" s="16">
        <f>D25+D27+D28</f>
        <v>2</v>
      </c>
      <c r="Z27" s="16">
        <f>C25+C27+C28</f>
        <v>1</v>
      </c>
      <c r="AA27" s="16">
        <f>Y27-Z27</f>
        <v>1</v>
      </c>
      <c r="AB27" s="12">
        <f>3*V27+W27</f>
        <v>5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1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0</v>
      </c>
      <c r="O30" s="20">
        <f>SUM(O24:O29)</f>
        <v>2</v>
      </c>
      <c r="P30" s="19">
        <f>SUM(P24:P29)</f>
        <v>1</v>
      </c>
      <c r="Q30" s="19">
        <f>SUM(Q24:Q29)</f>
        <v>2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0</v>
      </c>
      <c r="X34" s="95">
        <f>I40</f>
        <v>1</v>
      </c>
      <c r="Y34" s="95">
        <f>C34+C36+C38</f>
        <v>6</v>
      </c>
      <c r="Z34" s="95">
        <f>D34+D36+D38</f>
        <v>3</v>
      </c>
      <c r="AA34" s="95">
        <f>Y34-Z34</f>
        <v>3</v>
      </c>
      <c r="AB34" s="8">
        <f>3*V34+W34</f>
        <v>6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0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7</v>
      </c>
      <c r="AA35" s="6">
        <f>Y35-Z35</f>
        <v>-6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4</v>
      </c>
      <c r="Z36" s="6">
        <f>D35+C36+C39</f>
        <v>1</v>
      </c>
      <c r="AA36" s="6">
        <f>Y36-Z36</f>
        <v>3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3</v>
      </c>
      <c r="Z37" s="97">
        <f>C35+C37+C38</f>
        <v>3</v>
      </c>
      <c r="AA37" s="97">
        <f>Y37-Z37</f>
        <v>0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0</v>
      </c>
      <c r="I40" s="92">
        <f t="shared" si="3"/>
        <v>1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6</v>
      </c>
      <c r="Z44" s="95">
        <f>D44+D46+D48</f>
        <v>1</v>
      </c>
      <c r="AA44" s="95">
        <f>Y44-Z44</f>
        <v>5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4</v>
      </c>
      <c r="Z45" s="6">
        <f>C44+D47+D49</f>
        <v>3</v>
      </c>
      <c r="AA45" s="6">
        <f>Y45-Z45</f>
        <v>1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3</v>
      </c>
      <c r="Z46" s="6">
        <f>D45+C46+C49</f>
        <v>6</v>
      </c>
      <c r="AA46" s="6">
        <f>Y46-Z46</f>
        <v>-3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1</v>
      </c>
      <c r="Z47" s="97">
        <f>C45+C47+C48</f>
        <v>4</v>
      </c>
      <c r="AA47" s="97">
        <f>Y47-Z47</f>
        <v>-3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1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6</v>
      </c>
      <c r="Z54" s="95">
        <f>D54+D56+D58</f>
        <v>1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3</v>
      </c>
      <c r="Z55" s="6">
        <f>C54+D57+D59</f>
        <v>3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2</v>
      </c>
      <c r="Z56" s="6">
        <f>D55+C56+C59</f>
        <v>5</v>
      </c>
      <c r="AA56" s="6">
        <f>Y56-Z56</f>
        <v>-3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0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2</v>
      </c>
      <c r="X57" s="97">
        <f>R60</f>
        <v>1</v>
      </c>
      <c r="Y57" s="97">
        <f>D55+D57+D58</f>
        <v>1</v>
      </c>
      <c r="Z57" s="97">
        <f>C55+C57+C58</f>
        <v>3</v>
      </c>
      <c r="AA57" s="97">
        <f>Y57-Z57</f>
        <v>-2</v>
      </c>
      <c r="AB57" s="12">
        <f>3*V57+W57</f>
        <v>2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0</v>
      </c>
      <c r="Q60" s="91">
        <f>SUM(Q54:Q59)</f>
        <v>2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5</v>
      </c>
      <c r="Z64" s="95">
        <f>D64+D66+D68</f>
        <v>0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2</v>
      </c>
      <c r="Z65" s="6">
        <f>C64+D67+D69</f>
        <v>6</v>
      </c>
      <c r="AA65" s="6">
        <f>Y65-Z65</f>
        <v>-4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2</v>
      </c>
      <c r="Z66" s="6">
        <f>D65+C66+C69</f>
        <v>6</v>
      </c>
      <c r="AA66" s="6">
        <f>Y66-Z66</f>
        <v>-4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4</v>
      </c>
      <c r="Z67" s="97">
        <f>C65+C67+C68</f>
        <v>1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0</v>
      </c>
      <c r="D68" s="13">
        <f>'Fase de grupos'!I71</f>
        <v>0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0</v>
      </c>
      <c r="X74" s="95">
        <f>I80</f>
        <v>2</v>
      </c>
      <c r="Y74" s="95">
        <f>C74+C76+C78</f>
        <v>1</v>
      </c>
      <c r="Z74" s="95">
        <f>D74+D76+D78</f>
        <v>3</v>
      </c>
      <c r="AA74" s="95">
        <f>Y74-Z74</f>
        <v>-2</v>
      </c>
      <c r="AB74" s="8">
        <f>3*V74+W74</f>
        <v>3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2</v>
      </c>
      <c r="X75" s="6">
        <f>L80</f>
        <v>1</v>
      </c>
      <c r="Y75" s="6">
        <f>D74+C77+C79</f>
        <v>3</v>
      </c>
      <c r="Z75" s="6">
        <f>C74+D77+D79</f>
        <v>4</v>
      </c>
      <c r="AA75" s="6">
        <f>Y75-Z75</f>
        <v>-1</v>
      </c>
      <c r="AB75" s="10">
        <f>3*V75+W75</f>
        <v>2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5</v>
      </c>
      <c r="Z76" s="6">
        <f>D75+C76+C79</f>
        <v>2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1</v>
      </c>
      <c r="X77" s="97">
        <f>R80</f>
        <v>1</v>
      </c>
      <c r="Y77" s="97">
        <f>D75+D77+D78</f>
        <v>4</v>
      </c>
      <c r="Z77" s="97">
        <f>C75+C77+C78</f>
        <v>4</v>
      </c>
      <c r="AA77" s="97">
        <f>Y77-Z77</f>
        <v>0</v>
      </c>
      <c r="AB77" s="12">
        <f>3*V77+W77</f>
        <v>4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0</v>
      </c>
      <c r="I80" s="92">
        <f t="shared" si="7"/>
        <v>2</v>
      </c>
      <c r="J80" s="90">
        <f t="shared" si="7"/>
        <v>0</v>
      </c>
      <c r="K80" s="91">
        <f t="shared" si="7"/>
        <v>2</v>
      </c>
      <c r="L80" s="92">
        <f t="shared" si="7"/>
        <v>1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1</v>
      </c>
      <c r="Q80" s="91">
        <f>SUM(Q74:Q79)</f>
        <v>1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Rafael Gottero</cp:lastModifiedBy>
  <dcterms:created xsi:type="dcterms:W3CDTF">2010-03-03T16:28:09Z</dcterms:created>
  <dcterms:modified xsi:type="dcterms:W3CDTF">2018-06-11T17:45:18Z</dcterms:modified>
</cp:coreProperties>
</file>