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0" windowHeight="775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Y74" i="3" s="1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G56" i="3" s="1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78" i="3" l="1"/>
  <c r="Z74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AA37" i="3" l="1"/>
  <c r="AA26" i="3"/>
  <c r="I80" i="3"/>
  <c r="X74" i="3" s="1"/>
  <c r="G60" i="3"/>
  <c r="V54" i="3" s="1"/>
  <c r="K60" i="3"/>
  <c r="W55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36" i="3" l="1"/>
  <c r="AB55" i="3"/>
  <c r="AB45" i="3"/>
  <c r="AB46" i="3"/>
  <c r="AB17" i="3"/>
  <c r="AB75" i="3"/>
  <c r="AE65" i="3"/>
  <c r="AB47" i="3"/>
  <c r="AF47" i="3" s="1"/>
  <c r="AB35" i="3"/>
  <c r="AE36" i="3" s="1"/>
  <c r="AF37" i="3"/>
  <c r="AF36" i="3"/>
  <c r="AD36" i="3"/>
  <c r="AF34" i="3"/>
  <c r="AD37" i="3"/>
  <c r="AE34" i="3"/>
  <c r="AB16" i="3"/>
  <c r="AB77" i="3"/>
  <c r="AB76" i="3"/>
  <c r="AB74" i="3"/>
  <c r="AE66" i="3"/>
  <c r="AB64" i="3"/>
  <c r="AB67" i="3"/>
  <c r="AB56" i="3"/>
  <c r="AB54" i="3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D55" i="3" l="1"/>
  <c r="AE46" i="3"/>
  <c r="AD34" i="3"/>
  <c r="AH34" i="3" s="1"/>
  <c r="AF46" i="3"/>
  <c r="AE45" i="3"/>
  <c r="AE37" i="3"/>
  <c r="AH37" i="3" s="1"/>
  <c r="AF16" i="3"/>
  <c r="AE16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AJ15" i="3"/>
  <c r="AJ27" i="3"/>
  <c r="AJ24" i="3"/>
  <c r="AJ25" i="3"/>
  <c r="AJ26" i="3"/>
  <c r="AJ16" i="3"/>
  <c r="AJ17" i="3"/>
  <c r="AJ4" i="3"/>
  <c r="AJ6" i="3"/>
  <c r="AJ7" i="3"/>
  <c r="AJ5" i="3"/>
  <c r="AJ14" i="3"/>
  <c r="S38" i="2" l="1"/>
  <c r="R40" i="2"/>
  <c r="S40" i="2"/>
  <c r="Q38" i="2"/>
  <c r="R38" i="2"/>
  <c r="N40" i="2"/>
  <c r="T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G24" i="5" s="1"/>
  <c r="C103" i="7" s="1"/>
  <c r="D29" i="5"/>
  <c r="F62" i="7" s="1"/>
  <c r="D14" i="5"/>
  <c r="C88" i="7" s="1"/>
  <c r="D32" i="5"/>
  <c r="C93" i="7" s="1"/>
  <c r="D17" i="5"/>
  <c r="C92" i="7" s="1"/>
  <c r="D18" i="5"/>
  <c r="F59" i="7" s="1"/>
  <c r="D31" i="5"/>
  <c r="C63" i="7" s="1"/>
  <c r="D15" i="5"/>
  <c r="F58" i="7" s="1"/>
  <c r="D28" i="5"/>
  <c r="G29" i="5" s="1"/>
  <c r="C104" i="7" s="1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105" i="7"/>
  <c r="U78" i="2"/>
  <c r="V78" i="2"/>
  <c r="U79" i="2"/>
  <c r="V79" i="2"/>
  <c r="V68" i="2"/>
  <c r="U68" i="2"/>
  <c r="F63" i="7"/>
  <c r="G17" i="5"/>
  <c r="V69" i="2"/>
  <c r="U69" i="2"/>
  <c r="V58" i="2"/>
  <c r="U58" i="2"/>
  <c r="V59" i="2"/>
  <c r="U59" i="2"/>
  <c r="U48" i="2"/>
  <c r="V48" i="2"/>
  <c r="U49" i="2"/>
  <c r="V49" i="2"/>
  <c r="U28" i="2"/>
  <c r="V29" i="2"/>
  <c r="V28" i="2"/>
  <c r="U29" i="2"/>
  <c r="V8" i="2"/>
  <c r="V9" i="2"/>
  <c r="U18" i="2"/>
  <c r="U19" i="2"/>
  <c r="V18" i="2"/>
  <c r="V19" i="2"/>
  <c r="U8" i="2"/>
  <c r="U9" i="2"/>
  <c r="C69" i="7" l="1"/>
  <c r="C91" i="7"/>
  <c r="J30" i="5"/>
  <c r="F73" i="7" s="1"/>
  <c r="C111" i="7" s="1"/>
  <c r="G15" i="5"/>
  <c r="C100" i="7" s="1"/>
  <c r="G10" i="5"/>
  <c r="C99" i="7" s="1"/>
  <c r="C57" i="7"/>
  <c r="G22" i="5"/>
  <c r="C102" i="7" s="1"/>
  <c r="F56" i="7"/>
  <c r="G8" i="5"/>
  <c r="C98" i="7" s="1"/>
  <c r="C94" i="7"/>
  <c r="C58" i="7"/>
  <c r="C89" i="7"/>
  <c r="C87" i="7"/>
  <c r="F61" i="7"/>
  <c r="F60" i="7"/>
  <c r="C62" i="7"/>
  <c r="C90" i="7"/>
  <c r="C59" i="7"/>
  <c r="C95" i="7"/>
  <c r="C86" i="7"/>
  <c r="C61" i="7"/>
  <c r="C82" i="7"/>
  <c r="C56" i="7"/>
  <c r="F69" i="7"/>
  <c r="C101" i="7"/>
  <c r="C72" i="7"/>
  <c r="C108" i="7" s="1"/>
  <c r="F67" i="7"/>
  <c r="C68" i="7"/>
  <c r="C67" i="7" l="1"/>
  <c r="J16" i="5"/>
  <c r="C76" i="7" s="1"/>
  <c r="C114" i="7" s="1"/>
  <c r="C66" i="7"/>
  <c r="J23" i="5"/>
  <c r="M24" i="5" s="1"/>
  <c r="F66" i="7"/>
  <c r="F72" i="7" l="1"/>
  <c r="C109" i="7" s="1"/>
  <c r="F68" i="7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<sst xmlns="http://schemas.openxmlformats.org/spreadsheetml/2006/main" count="459" uniqueCount="226">
  <si>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</si>
  <si>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</si>
  <si>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</si>
  <si>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</si>
  <si>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</si>
  <si>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</si>
  <si>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</si>
  <si>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</si>
  <si>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</si>
  <si>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</si>
  <si>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</si>
  <si>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</si>
  <si>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</si>
  <si>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</si>
  <si>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</si>
  <si>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</si>
  <si>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</si>
  <si>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</si>
  <si>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</si>
  <si>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</si>
  <si>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</si>
  <si>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</si>
  <si>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</si>
  <si>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</si>
  <si>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</si>
  <si>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</si>
  <si>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</si>
  <si>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</si>
  <si>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</si>
  <si>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</si>
  <si>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</si>
  <si>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</si>
  <si>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</si>
  <si>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</si>
  <si>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</si>
  <si>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</si>
  <si>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</si>
  <si>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</si>
  <si>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</si>
  <si>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</si>
  <si>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</si>
  <si>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</si>
  <si>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</si>
  <si>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</si>
  <si>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</si>
  <si>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</si>
  <si>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</si>
  <si>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</si>
  <si>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</si>
  <si>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</si>
  <si>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</si>
  <si>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</si>
  <si>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</si>
  <si>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</si>
  <si>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</si>
  <si>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</si>
  <si>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</si>
  <si>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</si>
  <si>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</si>
  <si>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</si>
  <si>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</si>
  <si>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</si>
  <si>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</si>
  <si>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</si>
  <si>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</si>
  <si>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</si>
  <si>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</si>
  <si>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</si>
  <si>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</si>
  <si>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</si>
  <si>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</si>
  <si>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</si>
  <si>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</si>
  <si>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</si>
  <si>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</si>
  <si>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</si>
  <si>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</si>
  <si>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</si>
  <si>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</si>
  <si>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</si>
  <si>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</si>
  <si>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</si>
  <si>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</si>
  <si>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</si>
  <si>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</si>
  <si>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</si>
  <si>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</si>
  <si>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</si>
  <si>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</si>
  <si>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</si>
  <si>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</si>
  <si>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</si>
  <si>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</si>
  <si>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</si>
  <si>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</si>
  <si>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</si>
  <si>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</si>
  <si>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</si>
  <si>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</si>
  <si>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</si>
  <si>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</si>
  <si>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</si>
  <si>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</si>
  <si>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</si>
  <si>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</si>
  <si>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</si>
  <si>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</si>
  <si>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</si>
  <si>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</si>
  <si>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</si>
  <si>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</si>
  <si>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</si>
  <si>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</si>
  <si>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</si>
  <si>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</si>
  <si>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</si>
  <si>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</si>
  <si>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</si>
  <si>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</si>
  <si>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</si>
  <si>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</si>
  <si>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</si>
  <si>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</si>
  <si>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</si>
  <si>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</si>
  <si>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</si>
  <si>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</si>
  <si>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</si>
  <si>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</si>
  <si>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</si>
  <si>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</si>
  <si>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</si>
  <si>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</si>
  <si>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</si>
  <si>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</si>
  <si>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</si>
  <si>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</si>
  <si>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</si>
  <si>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</si>
  <si>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</si>
  <si>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</si>
  <si>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</si>
  <si>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</si>
  <si>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</si>
  <si>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</si>
  <si>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</si>
  <si>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</si>
  <si>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</si>
  <si>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</si>
  <si>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</si>
  <si>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</si>
  <si>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</si>
  <si>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</si>
  <si>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</si>
  <si>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</si>
  <si>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</si>
  <si>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</si>
  <si>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</si>
  <si>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</si>
  <si>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</si>
  <si>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</si>
  <si>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</si>
  <si>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</si>
  <si>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</si>
  <si>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</si>
  <si>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</si>
  <si>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</si>
  <si>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</si>
  <si>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</si>
  <si>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</si>
  <si>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</si>
  <si>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</si>
  <si>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</si>
  <si>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</si>
  <si>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</si>
  <si>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</si>
  <si>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</si>
  <si>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</si>
  <si>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</si>
  <si>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</si>
  <si>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</si>
  <si>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</si>
  <si>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</si>
  <si>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</si>
  <si>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</si>
  <si>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</si>
  <si>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</si>
  <si>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</si>
  <si>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</si>
  <si>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</si>
  <si>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</si>
  <si>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</si>
  <si>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</si>
  <si>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</si>
  <si>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</si>
  <si>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</si>
  <si>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</si>
  <si>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</si>
  <si>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</si>
  <si>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</si>
  <si>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</si>
  <si>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</si>
  <si>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</si>
  <si>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</si>
  <si>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</si>
  <si>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</si>
  <si>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</si>
  <si>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</si>
  <si>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</si>
  <si>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</si>
  <si>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</si>
  <si>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</si>
  <si>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</si>
  <si>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</si>
  <si>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</si>
  <si>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</si>
  <si>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</si>
  <si>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</si>
  <si>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</si>
  <si>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</si>
  <si>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</si>
  <si>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</si>
  <si>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</si>
  <si>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Neymar Jr.</t>
  </si>
  <si>
    <t>joseluis.perez1311@gmail.com</t>
  </si>
  <si>
    <t>Jose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</si>
</sst>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oseluis.perez1311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B1" workbookViewId="0">
      <selection activeCell="I82" sqref="I82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225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6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5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3</v>
      </c>
      <c r="R9" s="149">
        <f>IF('No modificar!!'!AJ4=2,'No modificar!!'!Z4,IF('No modificar!!'!AJ5=2,'No modificar!!'!Z5,IF('No modificar!!'!AJ6=2,'No modificar!!'!Z6,'No modificar!!'!Z7)))</f>
        <v>4</v>
      </c>
      <c r="S9" s="149">
        <f>IF('No modificar!!'!AJ4=2,'No modificar!!'!AA4,IF('No modificar!!'!AJ5=2,'No modificar!!'!AA5,IF('No modificar!!'!AJ6=2,'No modificar!!'!AA6,'No modificar!!'!AA7)))</f>
        <v>-1</v>
      </c>
      <c r="T9" s="147">
        <f>IF('No modificar!!'!AJ4=2,'No modificar!!'!AB4,IF('No modificar!!'!AJ5=2,'No modificar!!'!AB5,IF('No modificar!!'!AJ6=2,'No modificar!!'!AB6,'No modificar!!'!AB7)))</f>
        <v>4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0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3</v>
      </c>
      <c r="S10" s="99">
        <f>IF('No modificar!!'!AJ4=1,'No modificar!!'!AA4,IF('No modificar!!'!AJ5=1,'No modificar!!'!AA5,IF('No modificar!!'!AJ6=1,'No modificar!!'!AA6,'No modificar!!'!AA7)))</f>
        <v>0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2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-4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1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0</v>
      </c>
      <c r="I17" s="133">
        <v>3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0</v>
      </c>
      <c r="I18" s="135">
        <v>0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9</v>
      </c>
      <c r="R18" s="146">
        <f>IF('No modificar!!'!AJ14=3,'No modificar!!'!Z14,IF('No modificar!!'!AJ15=3,'No modificar!!'!Z15,IF('No modificar!!'!AJ16=3,'No modificar!!'!Z16,'No modificar!!'!Z17)))</f>
        <v>0</v>
      </c>
      <c r="S18" s="146">
        <f>IF('No modificar!!'!AJ14=3,'No modificar!!'!AA14,IF('No modificar!!'!AJ15=3,'No modificar!!'!AA15,IF('No modificar!!'!AJ16=3,'No modificar!!'!AA16,'No modificar!!'!AA17)))</f>
        <v>9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3</v>
      </c>
      <c r="R19" s="149">
        <f>IF('No modificar!!'!AJ14=2,'No modificar!!'!Z14,IF('No modificar!!'!AJ15=2,'No modificar!!'!Z15,IF('No modificar!!'!AJ16=2,'No modificar!!'!Z16,'No modificar!!'!Z17)))</f>
        <v>4</v>
      </c>
      <c r="S19" s="149">
        <f>IF('No modificar!!'!AJ14=2,'No modificar!!'!AA14,IF('No modificar!!'!AJ15=2,'No modificar!!'!AA15,IF('No modificar!!'!AJ16=2,'No modificar!!'!AA16,'No modificar!!'!AA17)))</f>
        <v>-1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2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0</v>
      </c>
      <c r="R20" s="99">
        <f>IF('No modificar!!'!AJ14=1,'No modificar!!'!Z14,IF('No modificar!!'!AJ15=1,'No modificar!!'!Z15,IF('No modificar!!'!AJ16=1,'No modificar!!'!Z16,'No modificar!!'!Z17)))</f>
        <v>3</v>
      </c>
      <c r="S20" s="99">
        <f>IF('No modificar!!'!AJ14=1,'No modificar!!'!AA14,IF('No modificar!!'!AJ15=1,'No modificar!!'!AA15,IF('No modificar!!'!AJ16=1,'No modificar!!'!AA16,'No modificar!!'!AA17)))</f>
        <v>-3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1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6</v>
      </c>
      <c r="S21" s="114">
        <f>IF('No modificar!!'!AJ14=0,'No modificar!!'!AA14,IF('No modificar!!'!AJ15=0,'No modificar!!'!AA15,IF('No modificar!!'!AJ16=0,'No modificar!!'!AA16,'No modificar!!'!AA17)))</f>
        <v>-5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4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2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9</v>
      </c>
      <c r="R28" s="146">
        <f>IF('No modificar!!'!AJ24=3,'No modificar!!'!Z24,IF('No modificar!!'!AJ25=3,'No modificar!!'!Z25,IF('No modificar!!'!AJ26=3,'No modificar!!'!Z26,'No modificar!!'!Z27)))</f>
        <v>4</v>
      </c>
      <c r="S28" s="146">
        <f>IF('No modificar!!'!AJ24=3,'No modificar!!'!AA24,IF('No modificar!!'!AJ25=3,'No modificar!!'!AA25,IF('No modificar!!'!AJ26=3,'No modificar!!'!AA26,'No modificar!!'!AA27)))</f>
        <v>5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4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Dinamarca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5</v>
      </c>
      <c r="R29" s="149">
        <f>IF('No modificar!!'!AJ24=2,'No modificar!!'!Z24,IF('No modificar!!'!AJ25=2,'No modificar!!'!Z25,IF('No modificar!!'!AJ26=2,'No modificar!!'!Z26,'No modificar!!'!Z27)))</f>
        <v>5</v>
      </c>
      <c r="S29" s="149">
        <f>IF('No modificar!!'!AJ24=2,'No modificar!!'!AA24,IF('No modificar!!'!AJ25=2,'No modificar!!'!AA25,IF('No modificar!!'!AJ26=2,'No modificar!!'!AA26,'No modificar!!'!AA27)))</f>
        <v>0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Perú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4</v>
      </c>
      <c r="R30" s="99">
        <f>IF('No modificar!!'!AJ24=1,'No modificar!!'!Z24,IF('No modificar!!'!AJ25=1,'No modificar!!'!Z25,IF('No modificar!!'!AJ26=1,'No modificar!!'!Z26,'No modificar!!'!Z27)))</f>
        <v>6</v>
      </c>
      <c r="S30" s="99">
        <f>IF('No modificar!!'!AJ24=1,'No modificar!!'!AA24,IF('No modificar!!'!AJ25=1,'No modificar!!'!AA25,IF('No modificar!!'!AJ26=1,'No modificar!!'!AA26,'No modificar!!'!AA27)))</f>
        <v>-2</v>
      </c>
      <c r="T30" s="110">
        <f>IF('No modificar!!'!AJ24=1,'No modificar!!'!AB24,IF('No modificar!!'!AJ25=1,'No modificar!!'!AB25,IF('No modificar!!'!AJ26=1,'No modificar!!'!AB26,'No modificar!!'!AB27)))</f>
        <v>4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2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3</v>
      </c>
      <c r="R31" s="114">
        <f>IF('No modificar!!'!AJ24=0,'No modificar!!'!Z24,IF('No modificar!!'!AJ25=0,'No modificar!!'!Z25,IF('No modificar!!'!AJ26=0,'No modificar!!'!Z26,'No modificar!!'!Z27)))</f>
        <v>6</v>
      </c>
      <c r="S31" s="114">
        <f>IF('No modificar!!'!AJ24=0,'No modificar!!'!AA24,IF('No modificar!!'!AJ25=0,'No modificar!!'!AA25,IF('No modificar!!'!AJ26=0,'No modificar!!'!AA26,'No modificar!!'!AA27)))</f>
        <v>-3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1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0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Croacia</v>
      </c>
      <c r="N38" s="145">
        <f>IF('No modificar!!'!AJ34=3,'No modificar!!'!V34,IF('No modificar!!'!AJ35=3,'No modificar!!'!V35,IF('No modificar!!'!AJ36=3,'No modificar!!'!V36,'No modificar!!'!V37)))</f>
        <v>1</v>
      </c>
      <c r="O38" s="146">
        <f>IF('No modificar!!'!AJ34=3,'No modificar!!'!W34,IF('No modificar!!'!AJ35=3,'No modificar!!'!W35,IF('No modificar!!'!AJ36=3,'No modificar!!'!W36,'No modificar!!'!W37)))</f>
        <v>2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5</v>
      </c>
      <c r="R38" s="146">
        <f>IF('No modificar!!'!AJ34=3,'No modificar!!'!Z34,IF('No modificar!!'!AJ35=3,'No modificar!!'!Z35,IF('No modificar!!'!AJ36=3,'No modificar!!'!Z36,'No modificar!!'!Z37)))</f>
        <v>3</v>
      </c>
      <c r="S38" s="146">
        <f>IF('No modificar!!'!AJ34=3,'No modificar!!'!AA34,IF('No modificar!!'!AJ35=3,'No modificar!!'!AA35,IF('No modificar!!'!AJ36=3,'No modificar!!'!AA36,'No modificar!!'!AA37)))</f>
        <v>2</v>
      </c>
      <c r="T38" s="144">
        <f>IF('No modificar!!'!AJ34=3,'No modificar!!'!AB34,IF('No modificar!!'!AJ35=3,'No modificar!!'!AB35,IF('No modificar!!'!AJ36=3,'No modificar!!'!AB36,'No modificar!!'!AB37)))</f>
        <v>5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2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Argentina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2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4</v>
      </c>
      <c r="R39" s="149">
        <f>IF('No modificar!!'!AJ34=2,'No modificar!!'!Z34,IF('No modificar!!'!AJ35=2,'No modificar!!'!Z35,IF('No modificar!!'!AJ36=2,'No modificar!!'!Z36,'No modificar!!'!Z37)))</f>
        <v>3</v>
      </c>
      <c r="S39" s="149">
        <f>IF('No modificar!!'!AJ34=2,'No modificar!!'!AA34,IF('No modificar!!'!AJ35=2,'No modificar!!'!AA35,IF('No modificar!!'!AJ36=2,'No modificar!!'!AA36,'No modificar!!'!AA37)))</f>
        <v>1</v>
      </c>
      <c r="T39" s="147">
        <f>IF('No modificar!!'!AJ34=2,'No modificar!!'!AB34,IF('No modificar!!'!AJ35=2,'No modificar!!'!AB35,IF('No modificar!!'!AJ36=2,'No modificar!!'!AB36,'No modificar!!'!AB37)))</f>
        <v>5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0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Islandia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2</v>
      </c>
      <c r="R40" s="99">
        <f>IF('No modificar!!'!AJ34=1,'No modificar!!'!Z34,IF('No modificar!!'!AJ35=1,'No modificar!!'!Z35,IF('No modificar!!'!AJ36=1,'No modificar!!'!Z36,'No modificar!!'!Z37)))</f>
        <v>2</v>
      </c>
      <c r="S40" s="99">
        <f>IF('No modificar!!'!AJ34=1,'No modificar!!'!AA34,IF('No modificar!!'!AJ35=1,'No modificar!!'!AA35,IF('No modificar!!'!AJ36=1,'No modificar!!'!AA36,'No modificar!!'!AA37)))</f>
        <v>0</v>
      </c>
      <c r="T40" s="110">
        <f>IF('No modificar!!'!AJ34=1,'No modificar!!'!AB34,IF('No modificar!!'!AJ35=1,'No modificar!!'!AB35,IF('No modificar!!'!AJ36=1,'No modificar!!'!AB36,'No modificar!!'!AB37)))</f>
        <v>4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1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Nigeria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4</v>
      </c>
      <c r="S41" s="114">
        <f>IF('No modificar!!'!AJ34=0,'No modificar!!'!AA34,IF('No modificar!!'!AJ35=0,'No modificar!!'!AA35,IF('No modificar!!'!AJ36=0,'No modificar!!'!AA36,'No modificar!!'!AA37)))</f>
        <v>-3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1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4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10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9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Costa Rica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4</v>
      </c>
      <c r="R49" s="149">
        <f>IF('No modificar!!'!AJ44=2,'No modificar!!'!Z44,IF('No modificar!!'!AJ45=2,'No modificar!!'!Z45,IF('No modificar!!'!AJ46=2,'No modificar!!'!Z46,'No modificar!!'!Z47)))</f>
        <v>5</v>
      </c>
      <c r="S49" s="149">
        <f>IF('No modificar!!'!AJ44=2,'No modificar!!'!AA44,IF('No modificar!!'!AJ45=2,'No modificar!!'!AA45,IF('No modificar!!'!AJ46=2,'No modificar!!'!AA46,'No modificar!!'!AA47)))</f>
        <v>-1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Suiza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0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3</v>
      </c>
      <c r="R50" s="99">
        <f>IF('No modificar!!'!AJ44=1,'No modificar!!'!Z44,IF('No modificar!!'!AJ45=1,'No modificar!!'!Z45,IF('No modificar!!'!AJ46=1,'No modificar!!'!Z46,'No modificar!!'!Z47)))</f>
        <v>6</v>
      </c>
      <c r="S50" s="99">
        <f>IF('No modificar!!'!AJ44=1,'No modificar!!'!AA44,IF('No modificar!!'!AJ45=1,'No modificar!!'!AA45,IF('No modificar!!'!AJ46=1,'No modificar!!'!AA46,'No modificar!!'!AA47)))</f>
        <v>-3</v>
      </c>
      <c r="T50" s="110">
        <f>IF('No modificar!!'!AJ44=1,'No modificar!!'!AB44,IF('No modificar!!'!AJ45=1,'No modificar!!'!AB45,IF('No modificar!!'!AJ46=1,'No modificar!!'!AB46,'No modificar!!'!AB47)))</f>
        <v>3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6</v>
      </c>
      <c r="S51" s="114">
        <f>IF('No modificar!!'!AJ44=0,'No modificar!!'!AA44,IF('No modificar!!'!AJ45=0,'No modificar!!'!AA45,IF('No modificar!!'!AJ46=0,'No modificar!!'!AA46,'No modificar!!'!AA47)))</f>
        <v>-5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2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2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6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5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3</v>
      </c>
      <c r="R59" s="149">
        <f>IF('No modificar!!'!AJ54=2,'No modificar!!'!Z54,IF('No modificar!!'!AJ55=2,'No modificar!!'!Z55,IF('No modificar!!'!AJ56=2,'No modificar!!'!Z56,'No modificar!!'!Z57)))</f>
        <v>3</v>
      </c>
      <c r="S59" s="149">
        <f>IF('No modificar!!'!AJ54=2,'No modificar!!'!AA54,IF('No modificar!!'!AJ55=2,'No modificar!!'!AA55,IF('No modificar!!'!AJ56=2,'No modificar!!'!AA56,'No modificar!!'!AA57)))</f>
        <v>0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Corea del Sur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3</v>
      </c>
      <c r="R60" s="99">
        <f>IF('No modificar!!'!AJ54=1,'No modificar!!'!Z54,IF('No modificar!!'!AJ55=1,'No modificar!!'!Z55,IF('No modificar!!'!AJ56=1,'No modificar!!'!Z56,'No modificar!!'!Z57)))</f>
        <v>4</v>
      </c>
      <c r="S60" s="99">
        <f>IF('No modificar!!'!AJ54=1,'No modificar!!'!AA54,IF('No modificar!!'!AJ55=1,'No modificar!!'!AA55,IF('No modificar!!'!AJ56=1,'No modificar!!'!AA56,'No modificar!!'!AA57)))</f>
        <v>-1</v>
      </c>
      <c r="T60" s="110">
        <f>IF('No modificar!!'!AJ54=1,'No modificar!!'!AB54,IF('No modificar!!'!AJ55=1,'No modificar!!'!AB55,IF('No modificar!!'!AJ56=1,'No modificar!!'!AB56,'No modificar!!'!AB57)))</f>
        <v>4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2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Suecia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5</v>
      </c>
      <c r="S61" s="114">
        <f>IF('No modificar!!'!AJ54=0,'No modificar!!'!AA54,IF('No modificar!!'!AJ55=0,'No modificar!!'!AA55,IF('No modificar!!'!AJ56=0,'No modificar!!'!AA56,'No modificar!!'!AA57)))</f>
        <v>-4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0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2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6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4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4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2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1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2</v>
      </c>
      <c r="R70" s="99">
        <f>IF('No modificar!!'!AJ64=1,'No modificar!!'!Z64,IF('No modificar!!'!AJ65=1,'No modificar!!'!Z65,IF('No modificar!!'!AJ66=1,'No modificar!!'!Z66,'No modificar!!'!Z67)))</f>
        <v>5</v>
      </c>
      <c r="S70" s="99">
        <f>IF('No modificar!!'!AJ64=1,'No modificar!!'!AA64,IF('No modificar!!'!AJ65=1,'No modificar!!'!AA65,IF('No modificar!!'!AJ66=1,'No modificar!!'!AA66,'No modificar!!'!AA67)))</f>
        <v>-3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4</v>
      </c>
      <c r="S71" s="114">
        <f>IF('No modificar!!'!AJ64=0,'No modificar!!'!AA64,IF('No modificar!!'!AJ65=0,'No modificar!!'!AA65,IF('No modificar!!'!AJ66=0,'No modificar!!'!AA66,'No modificar!!'!AA67)))</f>
        <v>-3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0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4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2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Japón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0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4</v>
      </c>
      <c r="R79" s="149">
        <f>IF('No modificar!!'!AJ74=2,'No modificar!!'!Z74,IF('No modificar!!'!AJ75=2,'No modificar!!'!Z75,IF('No modificar!!'!AJ76=2,'No modificar!!'!Z76,'No modificar!!'!Z77)))</f>
        <v>3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6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2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0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2</v>
      </c>
      <c r="R80" s="99">
        <f>IF('No modificar!!'!AJ74=1,'No modificar!!'!Z74,IF('No modificar!!'!AJ75=1,'No modificar!!'!Z75,IF('No modificar!!'!AJ76=1,'No modificar!!'!Z76,'No modificar!!'!Z77)))</f>
        <v>3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0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Polonia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1</v>
      </c>
      <c r="R81" s="114">
        <f>IF('No modificar!!'!AJ74=0,'No modificar!!'!Z74,IF('No modificar!!'!AJ75=0,'No modificar!!'!Z75,IF('No modificar!!'!AJ76=0,'No modificar!!'!Z76,'No modificar!!'!Z77)))</f>
        <v>3</v>
      </c>
      <c r="S81" s="114">
        <f>IF('No modificar!!'!AJ74=0,'No modificar!!'!AA74,IF('No modificar!!'!AJ75=0,'No modificar!!'!AA75,IF('No modificar!!'!AJ76=0,'No modificar!!'!AA76,'No modificar!!'!AA77)))</f>
        <v>-2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0</v>
      </c>
      <c r="I82" s="137">
        <v>1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workbookViewId="0">
      <selection activeCell="M27" sqref="M27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0</v>
      </c>
      <c r="F8" s="169"/>
      <c r="G8" s="185" t="str">
        <f>IF(E7&gt;E8,D7,IF(E8&gt;E7,D8,"Manualmente"))</f>
        <v>Uruguay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">
        <v>0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0</v>
      </c>
      <c r="F10" s="169"/>
      <c r="G10" s="185" t="str">
        <f>IF(E10&gt;E11,D10,IF(E11&gt;E10,D11,"Manualmente"))</f>
        <v>Argentina</v>
      </c>
      <c r="H10" s="185">
        <v>2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84">
        <v>2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">
        <v>70</v>
      </c>
      <c r="N12" s="155">
        <v>1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Brasil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España</v>
      </c>
      <c r="N14" s="165">
        <v>0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0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2</v>
      </c>
      <c r="F17" s="169"/>
      <c r="G17" s="185" t="str">
        <f>IF(E17&gt;E18,D17,IF(E18&gt;E17,D18,"Manualmente"))</f>
        <v>Bélgica</v>
      </c>
      <c r="H17" s="185">
        <v>0</v>
      </c>
      <c r="I17" s="169"/>
      <c r="J17" s="169"/>
      <c r="K17" s="169"/>
      <c r="L17" s="169"/>
      <c r="M17" s="169"/>
      <c r="N17" s="169"/>
      <c r="O17" s="169"/>
      <c r="P17" s="165" t="s">
        <v>223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Japón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0</v>
      </c>
      <c r="F22" s="169"/>
      <c r="G22" s="185" t="str">
        <f>IF(E21&gt;E22,D21,IF(E22&gt;E21,D22,"Manualmente"))</f>
        <v>España</v>
      </c>
      <c r="H22" s="185">
        <v>3</v>
      </c>
      <c r="I22" s="169"/>
      <c r="J22" s="169"/>
      <c r="K22" s="169"/>
      <c r="L22" s="169"/>
      <c r="M22" s="165" t="s">
        <v>0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España</v>
      </c>
      <c r="K23" s="185">
        <v>3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Croacia</v>
      </c>
      <c r="E24" s="184">
        <v>3</v>
      </c>
      <c r="F24" s="169"/>
      <c r="G24" s="185" t="str">
        <f>IF(E24&gt;E25,D24,IF(E25&gt;E24,D25,"Manualmente"))</f>
        <v>Croacia</v>
      </c>
      <c r="H24" s="185">
        <v>1</v>
      </c>
      <c r="I24" s="169"/>
      <c r="J24" s="169"/>
      <c r="K24" s="169"/>
      <c r="L24" s="169"/>
      <c r="M24" s="165" t="str">
        <f>IF(K23&gt;K30,J30,IF(K30&gt;K23,J23,"Manualmente"))</f>
        <v>Alemania</v>
      </c>
      <c r="N24" s="165">
        <v>2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84">
        <v>0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2</v>
      </c>
      <c r="F31" s="169"/>
      <c r="G31" s="185" t="s">
        <v>69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2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0</v>
      </c>
      <c r="E4" s="158">
        <f>'Fase de grupos'!I17</f>
        <v>3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0</v>
      </c>
      <c r="E5" s="158">
        <f>'Fase de grupos'!I18</f>
        <v>0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2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1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0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4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2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2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0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2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2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4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2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2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0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0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1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2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1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1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4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2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1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1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2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2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0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0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0</v>
      </c>
      <c r="E53" s="164">
        <f>'Fase de grupos'!I82</f>
        <v>1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1</v>
      </c>
      <c r="E56" s="47">
        <f>'Fase final'!E8</f>
        <v>0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0</v>
      </c>
      <c r="E57" s="172">
        <f>'Fase final'!E11</f>
        <v>2</v>
      </c>
      <c r="F57" s="188" t="str">
        <f>'Fase final'!D11</f>
        <v>Argentina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0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2</v>
      </c>
      <c r="E59" s="172">
        <f>'Fase final'!E18</f>
        <v>0</v>
      </c>
      <c r="F59" s="188" t="str">
        <f>'Fase final'!D18</f>
        <v>Japón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0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Croacia</v>
      </c>
      <c r="D61" s="172">
        <f>'Fase final'!E24</f>
        <v>3</v>
      </c>
      <c r="E61" s="172">
        <f>'Fase final'!E25</f>
        <v>0</v>
      </c>
      <c r="F61" s="188" t="str">
        <f>'Fase final'!D25</f>
        <v>Dinamarca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0</v>
      </c>
      <c r="F62" s="188" t="str">
        <f>'Fase final'!D29</f>
        <v>Costa Rica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2</v>
      </c>
      <c r="E63" s="50">
        <f>'Fase final'!E32</f>
        <v>2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2</v>
      </c>
      <c r="E66" s="52">
        <f>'Fase final'!H10</f>
        <v>2</v>
      </c>
      <c r="F66" s="53" t="str">
        <f>'Fase final'!G10</f>
        <v>Argentina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0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3</v>
      </c>
      <c r="E68" s="48">
        <f>'Fase final'!H24</f>
        <v>1</v>
      </c>
      <c r="F68" s="49" t="str">
        <f>'Fase final'!G24</f>
        <v>Croacia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0</v>
      </c>
      <c r="F69" s="51" t="str">
        <f>'Fase final'!G31</f>
        <v>Colombia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1</v>
      </c>
      <c r="E72" s="64">
        <f>'Fase final'!K16</f>
        <v>1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3</v>
      </c>
      <c r="E73" s="16">
        <f>'Fase final'!K30</f>
        <v>1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1</v>
      </c>
      <c r="E76" s="42">
        <f>'Fase final'!N14</f>
        <v>0</v>
      </c>
      <c r="F76" s="43" t="str">
        <f>'Fase final'!M14</f>
        <v>España</v>
      </c>
    </row>
    <row r="77" spans="2:6" ht="15.75" thickBot="1">
      <c r="B77" s="11">
        <v>64</v>
      </c>
      <c r="C77" s="16" t="str">
        <f>'Fase final'!M22</f>
        <v>Uruguay</v>
      </c>
      <c r="D77" s="16">
        <f>'Fase final'!N22</f>
        <v>2</v>
      </c>
      <c r="E77" s="16">
        <f>'Fase final'!N24</f>
        <v>2</v>
      </c>
      <c r="F77" s="14" t="str">
        <f>'Fase final'!M24</f>
        <v>Alemania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Dinamarca</v>
      </c>
      <c r="D85"/>
    </row>
    <row r="86" spans="2:6">
      <c r="B86" s="159" t="s">
        <v>192</v>
      </c>
      <c r="C86" s="161" t="str">
        <f>'Fase final'!D24</f>
        <v>Croacia</v>
      </c>
      <c r="D86"/>
    </row>
    <row r="87" spans="2:6" s="153" customFormat="1">
      <c r="B87" s="159" t="s">
        <v>193</v>
      </c>
      <c r="C87" s="161" t="str">
        <f>'Fase final'!D11</f>
        <v>Argentina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Costa Rica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Japón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Argentina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Croacia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España</v>
      </c>
      <c r="D115"/>
      <c r="E115"/>
      <c r="F115"/>
    </row>
    <row r="116" spans="2:6">
      <c r="B116" s="9" t="s">
        <v>208</v>
      </c>
      <c r="C116" s="13" t="str">
        <f>C77</f>
        <v>Uruguay</v>
      </c>
      <c r="D116"/>
      <c r="E116"/>
      <c r="F116"/>
    </row>
    <row r="117" spans="2:6" ht="15.75" thickBot="1">
      <c r="B117" s="11" t="s">
        <v>209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Neymar Jr.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0</v>
      </c>
      <c r="X4" s="15">
        <f>I10</f>
        <v>2</v>
      </c>
      <c r="Y4" s="15">
        <f>C4+C6+C8</f>
        <v>3</v>
      </c>
      <c r="Z4" s="15">
        <f>D4+D6+D8</f>
        <v>3</v>
      </c>
      <c r="AA4" s="15">
        <f>Y4-Z4</f>
        <v>0</v>
      </c>
      <c r="AB4" s="8">
        <f>3*V4+W4</f>
        <v>3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1</v>
      </c>
      <c r="X5" s="6">
        <f>L10</f>
        <v>2</v>
      </c>
      <c r="Y5" s="6">
        <f>D4+C7+C9</f>
        <v>2</v>
      </c>
      <c r="Z5" s="6">
        <f>C4+D7+D9</f>
        <v>6</v>
      </c>
      <c r="AA5" s="6">
        <f>Y5-Z5</f>
        <v>-4</v>
      </c>
      <c r="AB5" s="10">
        <f>3*V5+W5</f>
        <v>1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3</v>
      </c>
      <c r="Z6" s="6">
        <f>D5+C6+C9</f>
        <v>4</v>
      </c>
      <c r="AA6" s="6">
        <f>Y6-Z6</f>
        <v>-1</v>
      </c>
      <c r="AB6" s="10">
        <f>3*V6+W6</f>
        <v>4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1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6</v>
      </c>
      <c r="Z7" s="16">
        <f>C5+C7+C8</f>
        <v>1</v>
      </c>
      <c r="AA7" s="16">
        <f>Y7-Z7</f>
        <v>5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1</v>
      </c>
      <c r="L9" s="13">
        <f>IF(C9&lt;D9,1,0)</f>
        <v>0</v>
      </c>
      <c r="M9" s="9">
        <f>IF(D9&gt;C9,1,0)</f>
        <v>0</v>
      </c>
      <c r="N9" s="6">
        <f>IF(D9=C9,1,0)</f>
        <v>1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0</v>
      </c>
      <c r="I10" s="3">
        <f t="shared" si="0"/>
        <v>2</v>
      </c>
      <c r="J10" s="2">
        <f t="shared" si="0"/>
        <v>0</v>
      </c>
      <c r="K10" s="7">
        <f t="shared" si="0"/>
        <v>1</v>
      </c>
      <c r="L10" s="3">
        <f t="shared" si="0"/>
        <v>2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0</v>
      </c>
      <c r="D14" s="23">
        <f>'Fase de grupos'!I17</f>
        <v>3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3</v>
      </c>
      <c r="Z14" s="22">
        <f>D14+D16+D18</f>
        <v>4</v>
      </c>
      <c r="AA14" s="22">
        <f>Y14-Z14</f>
        <v>-1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0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9</v>
      </c>
      <c r="Z15" s="6">
        <f>C14+D17+D19</f>
        <v>0</v>
      </c>
      <c r="AA15" s="6">
        <f>Y15-Z15</f>
        <v>9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1</v>
      </c>
      <c r="Z16" s="6">
        <f>D15+C16+C19</f>
        <v>6</v>
      </c>
      <c r="AA16" s="6">
        <f>Y16-Z16</f>
        <v>-5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2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0</v>
      </c>
      <c r="Z17" s="16">
        <f>C15+C17+C18</f>
        <v>3</v>
      </c>
      <c r="AA17" s="16">
        <f>Y17-Z17</f>
        <v>-3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1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4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9</v>
      </c>
      <c r="Z24" s="22">
        <f>D24+D26+D28</f>
        <v>4</v>
      </c>
      <c r="AA24" s="22">
        <f>Y24-Z24</f>
        <v>5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2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3</v>
      </c>
      <c r="Z25" s="6">
        <f>C24+D27+D29</f>
        <v>6</v>
      </c>
      <c r="AA25" s="6">
        <f>Y25-Z25</f>
        <v>-3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4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4</v>
      </c>
      <c r="Z26" s="6">
        <f>D25+C26+C29</f>
        <v>6</v>
      </c>
      <c r="AA26" s="6">
        <f>Y26-Z26</f>
        <v>-2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0</v>
      </c>
      <c r="AH26">
        <f>SUM(AD26:AF26)</f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1</v>
      </c>
      <c r="X27" s="16">
        <f>R30</f>
        <v>1</v>
      </c>
      <c r="Y27" s="16">
        <f>D25+D27+D28</f>
        <v>5</v>
      </c>
      <c r="Z27" s="16">
        <f>C25+C27+C28</f>
        <v>5</v>
      </c>
      <c r="AA27" s="16">
        <f>Y27-Z27</f>
        <v>0</v>
      </c>
      <c r="AB27" s="12">
        <f>3*V27+W27</f>
        <v>4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1</v>
      </c>
      <c r="AH27">
        <f>SUM(AD27:AF27)</f>
        <v>2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2</v>
      </c>
      <c r="E28" s="1" t="str">
        <f>'Fase de grupos'!J31</f>
        <v>Dinamarca</v>
      </c>
      <c r="G28" s="9">
        <f>IF(C28&gt;D28,1,0)</f>
        <v>0</v>
      </c>
      <c r="H28" s="6">
        <f>IF(C28=D28,1,0)</f>
        <v>1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1</v>
      </c>
      <c r="R28" s="13">
        <f>IF(D28&lt;C28,1,0)</f>
        <v>0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1</v>
      </c>
      <c r="L29" s="13">
        <f>IF(C29&lt;D29,1,0)</f>
        <v>0</v>
      </c>
      <c r="M29" s="9">
        <f>IF(D29&gt;C29,1,0)</f>
        <v>0</v>
      </c>
      <c r="N29" s="6">
        <f>IF(D29=C29,1,0)</f>
        <v>1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1</v>
      </c>
      <c r="Q30" s="19">
        <f>SUM(Q24:Q29)</f>
        <v>1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1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1</v>
      </c>
      <c r="W34" s="95">
        <f>H40</f>
        <v>2</v>
      </c>
      <c r="X34" s="95">
        <f>I40</f>
        <v>0</v>
      </c>
      <c r="Y34" s="95">
        <f>C34+C36+C38</f>
        <v>4</v>
      </c>
      <c r="Z34" s="95">
        <f>D34+D36+D38</f>
        <v>3</v>
      </c>
      <c r="AA34" s="95">
        <f>Y34-Z34</f>
        <v>1</v>
      </c>
      <c r="AB34" s="8">
        <f>3*V34+W34</f>
        <v>5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0</v>
      </c>
      <c r="AF34">
        <f>IF(OR(AB34&gt;AB37,AND(AB34=AB37,AA34&gt;AA37),AND(AB34=AB37,AA34=AA37,Y34&gt;Y37)),1,0)</f>
        <v>1</v>
      </c>
      <c r="AH34">
        <f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0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1</v>
      </c>
      <c r="W35" s="6">
        <f>K40</f>
        <v>1</v>
      </c>
      <c r="X35" s="6">
        <f>L40</f>
        <v>1</v>
      </c>
      <c r="Y35" s="6">
        <f>D34+C37+C39</f>
        <v>2</v>
      </c>
      <c r="Z35" s="6">
        <f>C34+D37+D39</f>
        <v>2</v>
      </c>
      <c r="AA35" s="6">
        <f>Y35-Z35</f>
        <v>0</v>
      </c>
      <c r="AB35" s="10">
        <f>3*V35+W35</f>
        <v>4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1</v>
      </c>
      <c r="AH35">
        <f>SUM(AD35:AF35)</f>
        <v>1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2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2</v>
      </c>
      <c r="X36" s="6">
        <f>O40</f>
        <v>0</v>
      </c>
      <c r="Y36" s="6">
        <f>C35+D36+D39</f>
        <v>5</v>
      </c>
      <c r="Z36" s="6">
        <f>D35+C36+C39</f>
        <v>3</v>
      </c>
      <c r="AA36" s="6">
        <f>Y36-Z36</f>
        <v>2</v>
      </c>
      <c r="AB36" s="10">
        <f>3*V36+W36</f>
        <v>5</v>
      </c>
      <c r="AD36">
        <f>IF(OR(AB36&gt;AB34,AND(AB36=AB34,AA36&gt;AA34),AND(AB36=AB34,AA36=AA34,Y36&gt;Y34)),1,0)</f>
        <v>1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3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0</v>
      </c>
      <c r="E37" s="1" t="str">
        <f>'Fase de grupos'!J40</f>
        <v>Nigeria</v>
      </c>
      <c r="G37" s="9"/>
      <c r="H37" s="6"/>
      <c r="I37" s="13"/>
      <c r="J37" s="9">
        <f>IF(C37&gt;D37,1,0)</f>
        <v>1</v>
      </c>
      <c r="K37" s="6">
        <f>IF(C37=D37,1,0)</f>
        <v>0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0</v>
      </c>
      <c r="R37" s="13">
        <f>IF(D37&lt;C37,1,0)</f>
        <v>1</v>
      </c>
      <c r="T37">
        <v>4</v>
      </c>
      <c r="U37" s="11" t="str">
        <f>P32</f>
        <v>Nigeria</v>
      </c>
      <c r="V37" s="11">
        <f>P40</f>
        <v>0</v>
      </c>
      <c r="W37" s="97">
        <f>Q40</f>
        <v>1</v>
      </c>
      <c r="X37" s="97">
        <f>R40</f>
        <v>2</v>
      </c>
      <c r="Y37" s="97">
        <f>D35+D37+D38</f>
        <v>1</v>
      </c>
      <c r="Z37" s="97">
        <f>C35+C37+C38</f>
        <v>4</v>
      </c>
      <c r="AA37" s="97">
        <f>Y37-Z37</f>
        <v>-3</v>
      </c>
      <c r="AB37" s="12">
        <f>3*V37+W37</f>
        <v>1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0</v>
      </c>
      <c r="AF37">
        <f>IF(OR(AB37&gt;AB36,AND(AB37=AB36,AA37&gt;AA36),AND(AB37=AB36,AA37=AA36,Y37&gt;Y36)),1,0)</f>
        <v>0</v>
      </c>
      <c r="AH37">
        <f>SUM(AD37:AF37)</f>
        <v>0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spans="2:36">
      <c r="B38" s="1" t="str">
        <f>'Fase de grupos'!G41</f>
        <v>Argentina</v>
      </c>
      <c r="C38" s="9">
        <f>'Fase de grupos'!H41</f>
        <v>1</v>
      </c>
      <c r="D38" s="13">
        <f>'Fase de grupos'!I41</f>
        <v>1</v>
      </c>
      <c r="E38" s="1" t="str">
        <f>'Fase de grupos'!J41</f>
        <v>Nigeria</v>
      </c>
      <c r="G38" s="9">
        <f>IF(C38&gt;D38,1,0)</f>
        <v>0</v>
      </c>
      <c r="H38" s="6">
        <f>IF(C38=D38,1,0)</f>
        <v>1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1</v>
      </c>
      <c r="R38" s="13">
        <f>IF(D38&lt;C38,1,0)</f>
        <v>0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1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1</v>
      </c>
      <c r="L39" s="13">
        <f>IF(C39&lt;D39,1,0)</f>
        <v>0</v>
      </c>
      <c r="M39" s="9">
        <f>IF(D39&gt;C39,1,0)</f>
        <v>0</v>
      </c>
      <c r="N39" s="6">
        <f>IF(D39=C39,1,0)</f>
        <v>1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1</v>
      </c>
      <c r="H40" s="91">
        <f t="shared" ref="H40:N40" si="3">SUM(H34:H39)</f>
        <v>2</v>
      </c>
      <c r="I40" s="92">
        <f t="shared" si="3"/>
        <v>0</v>
      </c>
      <c r="J40" s="90">
        <f t="shared" si="3"/>
        <v>1</v>
      </c>
      <c r="K40" s="91">
        <f t="shared" si="3"/>
        <v>1</v>
      </c>
      <c r="L40" s="92">
        <f t="shared" si="3"/>
        <v>1</v>
      </c>
      <c r="M40" s="90">
        <f t="shared" si="3"/>
        <v>1</v>
      </c>
      <c r="N40" s="91">
        <f t="shared" si="3"/>
        <v>2</v>
      </c>
      <c r="O40" s="92">
        <f>SUM(O34:O39)</f>
        <v>0</v>
      </c>
      <c r="P40" s="91">
        <f>SUM(P34:P39)</f>
        <v>0</v>
      </c>
      <c r="Q40" s="91">
        <f>SUM(Q34:Q39)</f>
        <v>1</v>
      </c>
      <c r="R40" s="92">
        <f>SUM(R34:R39)</f>
        <v>2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4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10</v>
      </c>
      <c r="Z44" s="95">
        <f>D44+D46+D48</f>
        <v>1</v>
      </c>
      <c r="AA44" s="95">
        <f>Y44-Z44</f>
        <v>9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1</v>
      </c>
      <c r="W45" s="6">
        <f>K50</f>
        <v>0</v>
      </c>
      <c r="X45" s="6">
        <f>L50</f>
        <v>2</v>
      </c>
      <c r="Y45" s="6">
        <f>D44+C47+C49</f>
        <v>3</v>
      </c>
      <c r="Z45" s="6">
        <f>C44+D47+D49</f>
        <v>6</v>
      </c>
      <c r="AA45" s="6">
        <f>Y45-Z45</f>
        <v>-3</v>
      </c>
      <c r="AB45" s="10">
        <f>3*V45+W45</f>
        <v>3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1</v>
      </c>
      <c r="AH45">
        <f>SUM(AD45:AF45)</f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1</v>
      </c>
      <c r="W46" s="6">
        <f>N50</f>
        <v>1</v>
      </c>
      <c r="X46" s="6">
        <f>O50</f>
        <v>1</v>
      </c>
      <c r="Y46" s="6">
        <f>C45+D46+D49</f>
        <v>4</v>
      </c>
      <c r="Z46" s="6">
        <f>D45+C46+C49</f>
        <v>5</v>
      </c>
      <c r="AA46" s="6">
        <f>Y46-Z46</f>
        <v>-1</v>
      </c>
      <c r="AB46" s="10">
        <f>3*V46+W46</f>
        <v>4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>SUM(AD46:AF46)</f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1</v>
      </c>
      <c r="X47" s="97">
        <f>R50</f>
        <v>2</v>
      </c>
      <c r="Y47" s="97">
        <f>D45+D47+D48</f>
        <v>1</v>
      </c>
      <c r="Z47" s="97">
        <f>C45+C47+C48</f>
        <v>6</v>
      </c>
      <c r="AA47" s="97">
        <f>Y47-Z47</f>
        <v>-5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2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0</v>
      </c>
      <c r="L49" s="13">
        <f>IF(C49&lt;D49,1,0)</f>
        <v>1</v>
      </c>
      <c r="M49" s="9">
        <f>IF(D49&gt;C49,1,0)</f>
        <v>1</v>
      </c>
      <c r="N49" s="6">
        <f>IF(D49=C49,1,0)</f>
        <v>0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0</v>
      </c>
      <c r="L50" s="92">
        <f t="shared" si="4"/>
        <v>2</v>
      </c>
      <c r="M50" s="90">
        <f t="shared" si="4"/>
        <v>1</v>
      </c>
      <c r="N50" s="91">
        <f t="shared" si="4"/>
        <v>1</v>
      </c>
      <c r="O50" s="92">
        <f>SUM(O44:O49)</f>
        <v>1</v>
      </c>
      <c r="P50" s="91">
        <f>SUM(P44:P49)</f>
        <v>0</v>
      </c>
      <c r="Q50" s="91">
        <f>SUM(Q44:Q49)</f>
        <v>1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6</v>
      </c>
      <c r="Z54" s="95">
        <f>D54+D56+D58</f>
        <v>1</v>
      </c>
      <c r="AA54" s="95">
        <f>Y54-Z54</f>
        <v>5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2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0</v>
      </c>
      <c r="O55" s="13">
        <f>IF(C55&lt;D55,1,0)</f>
        <v>1</v>
      </c>
      <c r="P55" s="6">
        <f>IF(D55&gt;C55,1,0)</f>
        <v>1</v>
      </c>
      <c r="Q55" s="6">
        <f>IF(D55=C55,1,0)</f>
        <v>0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3</v>
      </c>
      <c r="Z55" s="6">
        <f>C54+D57+D59</f>
        <v>3</v>
      </c>
      <c r="AA55" s="6">
        <f>Y55-Z55</f>
        <v>0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0</v>
      </c>
      <c r="X56" s="6">
        <f>O60</f>
        <v>3</v>
      </c>
      <c r="Y56" s="6">
        <f>C55+D56+D59</f>
        <v>1</v>
      </c>
      <c r="Z56" s="6">
        <f>D55+C56+C59</f>
        <v>5</v>
      </c>
      <c r="AA56" s="6">
        <f>Y56-Z56</f>
        <v>-4</v>
      </c>
      <c r="AB56" s="10">
        <f>3*V56+W56</f>
        <v>0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0</v>
      </c>
      <c r="AH56">
        <f>SUM(AD56:AF56)</f>
        <v>0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1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1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1</v>
      </c>
      <c r="W57" s="97">
        <f>Q60</f>
        <v>1</v>
      </c>
      <c r="X57" s="97">
        <f>R60</f>
        <v>1</v>
      </c>
      <c r="Y57" s="97">
        <f>D55+D57+D58</f>
        <v>3</v>
      </c>
      <c r="Z57" s="97">
        <f>C55+C57+C58</f>
        <v>4</v>
      </c>
      <c r="AA57" s="97">
        <f>Y57-Z57</f>
        <v>-1</v>
      </c>
      <c r="AB57" s="12">
        <f>3*V57+W57</f>
        <v>4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1</v>
      </c>
      <c r="AH57">
        <f>SUM(AD57:AF57)</f>
        <v>1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1</v>
      </c>
    </row>
    <row r="58" spans="2:36">
      <c r="B58" s="1" t="str">
        <f>'Fase de grupos'!G61</f>
        <v>Alemania</v>
      </c>
      <c r="C58" s="9">
        <f>'Fase de grupos'!H61</f>
        <v>2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0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0</v>
      </c>
      <c r="N60" s="91">
        <f t="shared" si="5"/>
        <v>0</v>
      </c>
      <c r="O60" s="92">
        <f>SUM(O54:O59)</f>
        <v>3</v>
      </c>
      <c r="P60" s="91">
        <f>SUM(P54:P59)</f>
        <v>1</v>
      </c>
      <c r="Q60" s="91">
        <f>SUM(Q54:Q59)</f>
        <v>1</v>
      </c>
      <c r="R60" s="92">
        <f>SUM(R54:R59)</f>
        <v>1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2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3</v>
      </c>
      <c r="W64" s="95">
        <f>H70</f>
        <v>0</v>
      </c>
      <c r="X64" s="95">
        <f>I70</f>
        <v>0</v>
      </c>
      <c r="Y64" s="95">
        <f>C64+C66+C68</f>
        <v>6</v>
      </c>
      <c r="Z64" s="95">
        <f>D64+D66+D68</f>
        <v>2</v>
      </c>
      <c r="AA64" s="95">
        <f>Y64-Z64</f>
        <v>4</v>
      </c>
      <c r="AB64" s="8">
        <f>3*V64+W64</f>
        <v>9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1</v>
      </c>
      <c r="Z65" s="6">
        <f>C64+D67+D69</f>
        <v>4</v>
      </c>
      <c r="AA65" s="6">
        <f>Y65-Z65</f>
        <v>-3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1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2</v>
      </c>
      <c r="Z66" s="6">
        <f>D65+C66+C69</f>
        <v>5</v>
      </c>
      <c r="AA66" s="6">
        <f>Y66-Z66</f>
        <v>-3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1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0</v>
      </c>
      <c r="X67" s="97">
        <f>R70</f>
        <v>1</v>
      </c>
      <c r="Y67" s="97">
        <f>D65+D67+D68</f>
        <v>4</v>
      </c>
      <c r="Z67" s="97">
        <f>C65+C67+C68</f>
        <v>2</v>
      </c>
      <c r="AA67" s="97">
        <f>Y67-Z67</f>
        <v>2</v>
      </c>
      <c r="AB67" s="12">
        <f>3*V67+W67</f>
        <v>6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1</v>
      </c>
      <c r="E68" s="1" t="str">
        <f>'Fase de grupos'!J71</f>
        <v>Inglaterra</v>
      </c>
      <c r="G68" s="9">
        <f>IF(C68&gt;D68,1,0)</f>
        <v>1</v>
      </c>
      <c r="H68" s="6">
        <f>IF(C68=D68,1,0)</f>
        <v>0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0</v>
      </c>
      <c r="R68" s="13">
        <f>IF(D68&lt;C68,1,0)</f>
        <v>1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3</v>
      </c>
      <c r="H70" s="91">
        <f t="shared" ref="H70:N70" si="6">SUM(H64:H69)</f>
        <v>0</v>
      </c>
      <c r="I70" s="92">
        <f t="shared" si="6"/>
        <v>0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2</v>
      </c>
      <c r="Q70" s="91">
        <f>SUM(Q64:Q69)</f>
        <v>0</v>
      </c>
      <c r="R70" s="92">
        <f>SUM(R64:R69)</f>
        <v>1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0</v>
      </c>
      <c r="D74" s="96">
        <f>'Fase de grupos'!I77</f>
        <v>1</v>
      </c>
      <c r="E74" s="1" t="str">
        <f>'Fase de grupos'!J77</f>
        <v>Senegal</v>
      </c>
      <c r="G74" s="9">
        <f>IF(C74&gt;D74,1,0)</f>
        <v>0</v>
      </c>
      <c r="H74" s="6">
        <f>IF(C74=D74,1,0)</f>
        <v>0</v>
      </c>
      <c r="I74" s="13">
        <f>IF(C74&lt;D74,1,0)</f>
        <v>1</v>
      </c>
      <c r="J74" s="9">
        <f>IF(D74&gt;C74,1,0)</f>
        <v>1</v>
      </c>
      <c r="K74" s="6">
        <f>IF(D74=C74,1,0)</f>
        <v>0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1</v>
      </c>
      <c r="X74" s="95">
        <f>I80</f>
        <v>2</v>
      </c>
      <c r="Y74" s="95">
        <f>C74+C76+C78</f>
        <v>1</v>
      </c>
      <c r="Z74" s="95">
        <f>D74+D76+D78</f>
        <v>3</v>
      </c>
      <c r="AA74" s="95">
        <f>Y74-Z74</f>
        <v>-2</v>
      </c>
      <c r="AB74" s="8">
        <f>3*V74+W74</f>
        <v>1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0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0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1</v>
      </c>
      <c r="W75" s="6">
        <f>K80</f>
        <v>0</v>
      </c>
      <c r="X75" s="6">
        <f>L80</f>
        <v>2</v>
      </c>
      <c r="Y75" s="6">
        <f>D74+C77+C79</f>
        <v>2</v>
      </c>
      <c r="Z75" s="6">
        <f>C74+D77+D79</f>
        <v>3</v>
      </c>
      <c r="AA75" s="6">
        <f>Y75-Z75</f>
        <v>-1</v>
      </c>
      <c r="AB75" s="10">
        <f>3*V75+W75</f>
        <v>3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4</v>
      </c>
      <c r="Z76" s="6">
        <f>D75+C76+C79</f>
        <v>2</v>
      </c>
      <c r="AA76" s="6">
        <f>Y76-Z76</f>
        <v>2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2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0</v>
      </c>
      <c r="L77" s="13">
        <f>IF(C77&lt;D77,1,0)</f>
        <v>1</v>
      </c>
      <c r="M77" s="9"/>
      <c r="N77" s="6"/>
      <c r="O77" s="13"/>
      <c r="P77" s="6">
        <f>IF(D77&gt;C77,1,0)</f>
        <v>1</v>
      </c>
      <c r="Q77" s="6">
        <f>IF(D77=C77,1,0)</f>
        <v>0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2</v>
      </c>
      <c r="W77" s="97">
        <f>Q80</f>
        <v>0</v>
      </c>
      <c r="X77" s="97">
        <f>R80</f>
        <v>1</v>
      </c>
      <c r="Y77" s="97">
        <f>D75+D77+D78</f>
        <v>4</v>
      </c>
      <c r="Z77" s="97">
        <f>C75+C77+C78</f>
        <v>3</v>
      </c>
      <c r="AA77" s="97">
        <f>Y77-Z77</f>
        <v>1</v>
      </c>
      <c r="AB77" s="12">
        <f>3*V77+W77</f>
        <v>6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2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2</v>
      </c>
    </row>
    <row r="78" spans="2:36">
      <c r="B78" s="1" t="str">
        <f>'Fase de grupos'!G81</f>
        <v>Polonia</v>
      </c>
      <c r="C78" s="9">
        <f>'Fase de grupos'!H81</f>
        <v>0</v>
      </c>
      <c r="D78" s="13">
        <f>'Fase de grupos'!I81</f>
        <v>1</v>
      </c>
      <c r="E78" s="1" t="str">
        <f>'Fase de grupos'!J81</f>
        <v>Japón</v>
      </c>
      <c r="G78" s="9">
        <f>IF(C78&gt;D78,1,0)</f>
        <v>0</v>
      </c>
      <c r="H78" s="6">
        <f>IF(C78=D78,1,0)</f>
        <v>0</v>
      </c>
      <c r="I78" s="13">
        <f>IF(C78&lt;D78,1,0)</f>
        <v>1</v>
      </c>
      <c r="J78" s="9"/>
      <c r="K78" s="6"/>
      <c r="L78" s="13"/>
      <c r="M78" s="9"/>
      <c r="N78" s="6"/>
      <c r="O78" s="13"/>
      <c r="P78" s="6">
        <f>IF(D78&gt;C78,1,0)</f>
        <v>1</v>
      </c>
      <c r="Q78" s="6">
        <f>IF(D78=C78,1,0)</f>
        <v>0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0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0</v>
      </c>
      <c r="H80" s="91">
        <f t="shared" ref="H80:N80" si="7">SUM(H74:H79)</f>
        <v>1</v>
      </c>
      <c r="I80" s="92">
        <f t="shared" si="7"/>
        <v>2</v>
      </c>
      <c r="J80" s="90">
        <f t="shared" si="7"/>
        <v>1</v>
      </c>
      <c r="K80" s="91">
        <f t="shared" si="7"/>
        <v>0</v>
      </c>
      <c r="L80" s="92">
        <f t="shared" si="7"/>
        <v>2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2</v>
      </c>
      <c r="Q80" s="91">
        <f>SUM(Q74:Q79)</f>
        <v>0</v>
      </c>
      <c r="R80" s="92">
        <f>SUM(R74:R79)</f>
        <v>1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Jose Luis</cp:lastModifiedBy>
  <dcterms:created xsi:type="dcterms:W3CDTF">2010-03-03T16:28:09Z</dcterms:created>
  <dcterms:modified xsi:type="dcterms:W3CDTF">2018-06-11T17:05:56Z</dcterms:modified>
</cp:coreProperties>
</file>