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75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Y74" i="3" l="1"/>
  <c r="Z74" i="3"/>
  <c r="I68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AB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6" i="3" l="1"/>
  <c r="AE46" i="3" s="1"/>
  <c r="AB17" i="3"/>
  <c r="AB75" i="3"/>
  <c r="AE65" i="3"/>
  <c r="AB47" i="3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B14" i="3"/>
  <c r="AF47" i="3" l="1"/>
  <c r="AD34" i="3"/>
  <c r="AH34" i="3" s="1"/>
  <c r="AF24" i="3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S40" i="2" s="1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40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S38" i="2"/>
  <c r="Q38" i="2"/>
  <c r="R38" i="2"/>
  <c r="N40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C93" i="7"/>
  <c r="C89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<sst xmlns="http://schemas.openxmlformats.org/spreadsheetml/2006/main" count="458" uniqueCount="226">
  <si>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</si>
  <si>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</si>
  <si>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</si>
  <si>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</si>
  <si>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</si>
  <si>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</si>
  <si>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</si>
  <si>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</si>
  <si>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</si>
  <si>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</si>
  <si>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</si>
  <si>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</si>
  <si>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</si>
  <si>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</si>
  <si>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</si>
  <si>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</si>
  <si>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</si>
  <si>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</si>
  <si>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</si>
  <si>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</si>
  <si>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</si>
  <si>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</si>
  <si>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</si>
  <si>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</si>
  <si>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</si>
  <si>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</si>
  <si>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</si>
  <si>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</si>
  <si>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</si>
  <si>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</si>
  <si>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</si>
  <si>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</si>
  <si>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</si>
  <si>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</si>
  <si>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</si>
  <si>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</si>
  <si>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</si>
  <si>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</si>
  <si>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</si>
  <si>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</si>
  <si>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</si>
  <si>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</si>
  <si>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</si>
  <si>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</si>
  <si>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</si>
  <si>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</si>
  <si>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</si>
  <si>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</si>
  <si>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</si>
  <si>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</si>
  <si>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</si>
  <si>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</si>
  <si>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</si>
  <si>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</si>
  <si>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</si>
  <si>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</si>
  <si>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</si>
  <si>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</si>
  <si>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</si>
  <si>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</si>
  <si>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</si>
  <si>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</si>
  <si>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</si>
  <si>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</si>
  <si>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</si>
  <si>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</si>
  <si>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</si>
  <si>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</si>
  <si>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</si>
  <si>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</si>
  <si>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</si>
  <si>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</si>
  <si>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</si>
  <si>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</si>
  <si>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</si>
  <si>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</si>
  <si>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</si>
  <si>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</si>
  <si>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</si>
  <si>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</si>
  <si>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</si>
  <si>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</si>
  <si>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</si>
  <si>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</si>
  <si>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</si>
  <si>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</si>
  <si>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</si>
  <si>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</si>
  <si>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</si>
  <si>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</si>
  <si>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</si>
  <si>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</si>
  <si>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</si>
  <si>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</si>
  <si>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</si>
  <si>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</si>
  <si>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</si>
  <si>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</si>
  <si>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</si>
  <si>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</si>
  <si>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</si>
  <si>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</si>
  <si>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</si>
  <si>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</si>
  <si>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</si>
  <si>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</si>
  <si>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</si>
  <si>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</si>
  <si>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</si>
  <si>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</si>
  <si>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</si>
  <si>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</si>
  <si>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</si>
  <si>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</si>
  <si>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</si>
  <si>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</si>
  <si>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</si>
  <si>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</si>
  <si>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</si>
  <si>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</si>
  <si>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</si>
  <si>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</si>
  <si>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</si>
  <si>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</si>
  <si>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</si>
  <si>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</si>
  <si>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</si>
  <si>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</si>
  <si>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</si>
  <si>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</si>
  <si>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</si>
  <si>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</si>
  <si>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</si>
  <si>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</si>
  <si>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</si>
  <si>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</si>
  <si>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</si>
  <si>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</si>
  <si>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</si>
  <si>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</si>
  <si>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</si>
  <si>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</si>
  <si>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</si>
  <si>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</si>
  <si>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</si>
  <si>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</si>
  <si>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</si>
  <si>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</si>
  <si>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</si>
  <si>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</si>
  <si>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</si>
  <si>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</si>
  <si>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</si>
  <si>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</si>
  <si>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</si>
  <si>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</si>
  <si>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</si>
  <si>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</si>
  <si>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</si>
  <si>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</si>
  <si>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</si>
  <si>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</si>
  <si>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</si>
  <si>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</si>
  <si>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</si>
  <si>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</si>
  <si>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</si>
  <si>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</si>
  <si>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</si>
  <si>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</si>
  <si>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</si>
  <si>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</si>
  <si>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</si>
  <si>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</si>
  <si>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</si>
  <si>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</si>
  <si>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</si>
  <si>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</si>
  <si>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</si>
  <si>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</si>
  <si>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</si>
  <si>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</si>
  <si>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</si>
  <si>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</si>
  <si>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</si>
  <si>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</si>
  <si>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</si>
  <si>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</si>
  <si>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</si>
  <si>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</si>
  <si>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</si>
  <si>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</si>
  <si>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</si>
  <si>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</si>
  <si>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</si>
  <si>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</si>
  <si>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</si>
  <si>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</si>
  <si>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</si>
  <si>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</si>
  <si>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</si>
  <si>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</si>
  <si>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</si>
  <si>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</si>
  <si>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</si>
  <si>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</si>
  <si>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</si>
  <si>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</si>
  <si>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</si>
  <si>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</si>
  <si>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</si>
  <si>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</si>
  <si>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</si>
  <si>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</si>
  <si>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</si>
  <si>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</si>
  <si>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</si>
  <si>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</si>
  <si>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</si>
  <si>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</si>
  <si>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</si>
  <si>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</si>
  <si>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</si>
  <si>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Jose 3</t>
  </si>
  <si>
    <t>joseluis.perez1311@gmail.com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</si>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</sst>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oseluis.perez1311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3" workbookViewId="0">
      <selection activeCell="J82" sqref="J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8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3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4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2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1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Perú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2</v>
      </c>
      <c r="P31" s="114">
        <f>IF('No modificar!!'!AJ24=0,'No modificar!!'!X24,IF('No modificar!!'!AJ25=0,'No modificar!!'!X25,IF('No modificar!!'!AJ26=0,'No modificar!!'!X26,'No modificar!!'!X27)))</f>
        <v>1</v>
      </c>
      <c r="Q31" s="114">
        <f>IF('No modificar!!'!AJ24=0,'No modificar!!'!Y24,IF('No modificar!!'!AJ25=0,'No modificar!!'!Y25,IF('No modificar!!'!AJ26=0,'No modificar!!'!Y26,'No modificar!!'!Y27)))</f>
        <v>4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2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2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1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Croacia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Argentina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2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-3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0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11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9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6</v>
      </c>
      <c r="S50" s="99">
        <f>IF('No modificar!!'!AJ44=1,'No modificar!!'!AA44,IF('No modificar!!'!AJ45=1,'No modificar!!'!AA45,IF('No modificar!!'!AJ46=1,'No modificar!!'!AA46,'No modificar!!'!AA47)))</f>
        <v>-4</v>
      </c>
      <c r="T50" s="110">
        <f>IF('No modificar!!'!AJ44=1,'No modificar!!'!AB44,IF('No modificar!!'!AJ45=1,'No modificar!!'!AB45,IF('No modificar!!'!AJ46=1,'No modificar!!'!AB46,'No modificar!!'!AB47)))</f>
        <v>1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2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1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4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1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2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1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-3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7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3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-6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2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1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0</v>
      </c>
      <c r="T79" s="147">
        <f>IF('No modificar!!'!AJ74=2,'No modificar!!'!AB74,IF('No modificar!!'!AJ75=2,'No modificar!!'!AB75,IF('No modificar!!'!AJ76=2,'No modificar!!'!AB76,'No modificar!!'!AB77)))</f>
        <v>4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1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3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V16" sqref="V16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1</v>
      </c>
      <c r="F10" s="169"/>
      <c r="G10" s="185" t="str">
        <f>IF(E10&gt;E11,D10,IF(E11&gt;E10,D11,"Manualmente"))</f>
        <v>Argentina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Argentina</v>
      </c>
      <c r="E11" s="184">
        <v>2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España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2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Croacia</v>
      </c>
      <c r="E24" s="184">
        <v>1</v>
      </c>
      <c r="F24" s="169"/>
      <c r="G24" s="185" t="s">
        <v>100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Alemania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1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1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3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1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2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0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1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2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1</v>
      </c>
      <c r="E57" s="172">
        <f>'Fase final'!E11</f>
        <v>2</v>
      </c>
      <c r="F57" s="188" t="str">
        <f>'Fase final'!D11</f>
        <v>Argentina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Croacia</v>
      </c>
      <c r="D61" s="172">
        <f>'Fase final'!E24</f>
        <v>1</v>
      </c>
      <c r="E61" s="172">
        <f>'Fase final'!E25</f>
        <v>1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0</v>
      </c>
      <c r="F66" s="53" t="str">
        <f>'Fase final'!G10</f>
        <v>Argentina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Croacia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1</v>
      </c>
      <c r="E73" s="16">
        <f>'Fase final'!K30</f>
        <v>0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1</v>
      </c>
      <c r="F76" s="43" t="str">
        <f>'Fase final'!M14</f>
        <v>España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2</v>
      </c>
      <c r="E77" s="16">
        <f>'Fase final'!N24</f>
        <v>2</v>
      </c>
      <c r="F77" s="14" t="str">
        <f>'Fase final'!M24</f>
        <v>Alemania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Croacia</v>
      </c>
      <c r="D86"/>
    </row>
    <row r="87" spans="2:6" s="153" customFormat="1">
      <c r="B87" s="159" t="s">
        <v>193</v>
      </c>
      <c r="C87" s="161" t="str">
        <f>'Fase final'!D11</f>
        <v>Argentina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Argentina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Croacia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España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Alemania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2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2</v>
      </c>
      <c r="W6" s="6">
        <f>N10</f>
        <v>0</v>
      </c>
      <c r="X6" s="6">
        <f>O10</f>
        <v>1</v>
      </c>
      <c r="Y6" s="6">
        <f>C5+D6+D9</f>
        <v>4</v>
      </c>
      <c r="Z6" s="6">
        <f>D5+C6+C9</f>
        <v>2</v>
      </c>
      <c r="AA6" s="6">
        <f>Y6-Z6</f>
        <v>2</v>
      </c>
      <c r="AB6" s="10">
        <f>3*V6+W6</f>
        <v>6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1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2</v>
      </c>
      <c r="N10" s="7">
        <f t="shared" si="0"/>
        <v>0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8</v>
      </c>
      <c r="Z15" s="6">
        <f>C14+D17+D19</f>
        <v>0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1</v>
      </c>
      <c r="E16" s="1" t="str">
        <f>'Fase de grupos'!J19</f>
        <v>Marruecos</v>
      </c>
      <c r="G16" s="9">
        <f>IF(C16&gt;D16,1,0)</f>
        <v>0</v>
      </c>
      <c r="H16" s="6">
        <f>IF(C16=D16,1,0)</f>
        <v>1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1</v>
      </c>
      <c r="O16" s="13">
        <f>IF(D16&lt;C16,1,0)</f>
        <v>0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1</v>
      </c>
      <c r="X16" s="6">
        <f>O20</f>
        <v>1</v>
      </c>
      <c r="Y16" s="6">
        <f>C15+D16+D19</f>
        <v>2</v>
      </c>
      <c r="Z16" s="6">
        <f>D15+C16+C19</f>
        <v>3</v>
      </c>
      <c r="AA16" s="6">
        <f>Y16-Z16</f>
        <v>-1</v>
      </c>
      <c r="AB16" s="10">
        <f>3*V16+W16</f>
        <v>4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8</v>
      </c>
      <c r="AA17" s="16">
        <f>Y17-Z17</f>
        <v>-8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1</v>
      </c>
      <c r="O20" s="20">
        <f>SUM(O14:O19)</f>
        <v>1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1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7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3</v>
      </c>
      <c r="Z25" s="6">
        <f>C24+D27+D29</f>
        <v>4</v>
      </c>
      <c r="AA25" s="6">
        <f>Y25-Z25</f>
        <v>-1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1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3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0</v>
      </c>
      <c r="W26" s="6">
        <f>N30</f>
        <v>2</v>
      </c>
      <c r="X26" s="6">
        <f>O30</f>
        <v>1</v>
      </c>
      <c r="Y26" s="6">
        <f>C25+D26+D29</f>
        <v>4</v>
      </c>
      <c r="Z26" s="6">
        <f>D25+C26+C29</f>
        <v>6</v>
      </c>
      <c r="AA26" s="6">
        <f>Y26-Z26</f>
        <v>-2</v>
      </c>
      <c r="AB26" s="10">
        <f>3*V26+W26</f>
        <v>2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0</v>
      </c>
      <c r="AF26">
        <f>IF(OR(AB26&gt;AB27,AND(AB26=AB27,AA26&gt;AA27),AND(AB26=AB27,AA26=AA27,Y26&gt;Y27)),1,0)</f>
        <v>0</v>
      </c>
      <c r="AH26">
        <f>SUM(AD26:AF26)</f>
        <v>0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0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2</v>
      </c>
      <c r="Z27" s="16">
        <f>C25+C27+C28</f>
        <v>3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1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1</v>
      </c>
      <c r="E28" s="1" t="str">
        <f>'Fase de grupos'!J31</f>
        <v>Dinamarca</v>
      </c>
      <c r="G28" s="9">
        <f>IF(C28&gt;D28,1,0)</f>
        <v>0</v>
      </c>
      <c r="H28" s="6">
        <f>IF(C28=D28,1,0)</f>
        <v>1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1</v>
      </c>
      <c r="R28" s="13">
        <f>IF(D28&lt;C28,1,0)</f>
        <v>0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2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1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0</v>
      </c>
      <c r="N30" s="19">
        <f t="shared" si="2"/>
        <v>2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1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1</v>
      </c>
      <c r="W34" s="95">
        <f>H40</f>
        <v>1</v>
      </c>
      <c r="X34" s="95">
        <f>I40</f>
        <v>1</v>
      </c>
      <c r="Y34" s="95">
        <f>C34+C36+C38</f>
        <v>4</v>
      </c>
      <c r="Z34" s="95">
        <f>D34+D36+D38</f>
        <v>4</v>
      </c>
      <c r="AA34" s="95">
        <f>Y34-Z34</f>
        <v>0</v>
      </c>
      <c r="AB34" s="8">
        <f>3*V34+W34</f>
        <v>4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2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2</v>
      </c>
      <c r="Z35" s="6">
        <f>C34+D37+D39</f>
        <v>2</v>
      </c>
      <c r="AA35" s="6">
        <f>Y35-Z35</f>
        <v>0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0</v>
      </c>
      <c r="I36" s="13">
        <f>IF(C36&lt;D36,1,0)</f>
        <v>1</v>
      </c>
      <c r="J36" s="9"/>
      <c r="K36" s="6"/>
      <c r="L36" s="13"/>
      <c r="M36" s="9">
        <f>IF(D36&gt;C36,1,0)</f>
        <v>1</v>
      </c>
      <c r="N36" s="6">
        <f>IF(D36=C36,1,0)</f>
        <v>0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4</v>
      </c>
      <c r="Z36" s="6">
        <f>D35+C36+C39</f>
        <v>1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1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3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3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1</v>
      </c>
      <c r="Z37" s="97">
        <f>C35+C37+C38</f>
        <v>4</v>
      </c>
      <c r="AA37" s="97">
        <f>Y37-Z37</f>
        <v>-3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1</v>
      </c>
      <c r="E38" s="1" t="str">
        <f>'Fase de grupos'!J41</f>
        <v>Nigeria</v>
      </c>
      <c r="G38" s="9">
        <f>IF(C38&gt;D38,1,0)</f>
        <v>0</v>
      </c>
      <c r="H38" s="6">
        <f>IF(C38=D38,1,0)</f>
        <v>1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1</v>
      </c>
      <c r="R38" s="13">
        <f>IF(D38&lt;C38,1,0)</f>
        <v>0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0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1</v>
      </c>
      <c r="H40" s="91">
        <f t="shared" ref="H40:N40" si="3">SUM(H34:H39)</f>
        <v>1</v>
      </c>
      <c r="I40" s="92">
        <f t="shared" si="3"/>
        <v>1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11</v>
      </c>
      <c r="Z44" s="95">
        <f>D44+D46+D48</f>
        <v>2</v>
      </c>
      <c r="AA44" s="95">
        <f>Y44-Z44</f>
        <v>9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1</v>
      </c>
      <c r="X45" s="6">
        <f>L50</f>
        <v>2</v>
      </c>
      <c r="Y45" s="6">
        <f>D44+C47+C49</f>
        <v>2</v>
      </c>
      <c r="Z45" s="6">
        <f>C44+D47+D49</f>
        <v>7</v>
      </c>
      <c r="AA45" s="6">
        <f>Y45-Z45</f>
        <v>-5</v>
      </c>
      <c r="AB45" s="10">
        <f>3*V45+W45</f>
        <v>1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4</v>
      </c>
      <c r="Z46" s="6">
        <f>D45+C46+C49</f>
        <v>4</v>
      </c>
      <c r="AA46" s="6">
        <f>Y46-Z46</f>
        <v>0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1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2</v>
      </c>
      <c r="Z47" s="97">
        <f>C45+C47+C48</f>
        <v>6</v>
      </c>
      <c r="AA47" s="97">
        <f>Y47-Z47</f>
        <v>-4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1</v>
      </c>
      <c r="L50" s="92">
        <f t="shared" si="4"/>
        <v>2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1</v>
      </c>
      <c r="D54" s="96">
        <f>'Fase de grupos'!I57</f>
        <v>1</v>
      </c>
      <c r="E54" s="1" t="str">
        <f>'Fase de grupos'!J57</f>
        <v>México</v>
      </c>
      <c r="G54" s="9">
        <f>IF(C54&gt;D54,1,0)</f>
        <v>0</v>
      </c>
      <c r="H54" s="6">
        <f>IF(C54=D54,1,0)</f>
        <v>1</v>
      </c>
      <c r="I54" s="13">
        <f>IF(C54&lt;D54,1,0)</f>
        <v>0</v>
      </c>
      <c r="J54" s="9">
        <f>IF(D54&gt;C54,1,0)</f>
        <v>0</v>
      </c>
      <c r="K54" s="6">
        <f>IF(D54=C54,1,0)</f>
        <v>1</v>
      </c>
      <c r="L54" s="13">
        <f>IF(D54&lt;C54,1,0)</f>
        <v>0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4</v>
      </c>
      <c r="Z54" s="95">
        <f>D54+D56+D58</f>
        <v>1</v>
      </c>
      <c r="AA54" s="95">
        <f>Y54-Z54</f>
        <v>3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2</v>
      </c>
      <c r="X55" s="6">
        <f>L60</f>
        <v>0</v>
      </c>
      <c r="Y55" s="6">
        <f>D54+C57+C59</f>
        <v>2</v>
      </c>
      <c r="Z55" s="6">
        <f>C54+D57+D59</f>
        <v>1</v>
      </c>
      <c r="AA55" s="6">
        <f>Y55-Z55</f>
        <v>1</v>
      </c>
      <c r="AB55" s="10">
        <f>3*V55+W55</f>
        <v>5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1</v>
      </c>
      <c r="Z56" s="6">
        <f>D55+C56+C59</f>
        <v>4</v>
      </c>
      <c r="AA56" s="6">
        <f>Y56-Z56</f>
        <v>-3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2</v>
      </c>
      <c r="Z57" s="97">
        <f>C55+C57+C58</f>
        <v>3</v>
      </c>
      <c r="AA57" s="97">
        <f>Y57-Z57</f>
        <v>-1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1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2</v>
      </c>
      <c r="L60" s="92">
        <f t="shared" si="5"/>
        <v>0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7</v>
      </c>
      <c r="Z64" s="95">
        <f>D64+D66+D68</f>
        <v>2</v>
      </c>
      <c r="AA64" s="95">
        <f>Y64-Z64</f>
        <v>5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6</v>
      </c>
      <c r="AA65" s="6">
        <f>Y65-Z65</f>
        <v>-6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3</v>
      </c>
      <c r="Z66" s="6">
        <f>D65+C66+C69</f>
        <v>4</v>
      </c>
      <c r="AA66" s="6">
        <f>Y66-Z66</f>
        <v>-1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4</v>
      </c>
      <c r="Z67" s="97">
        <f>C65+C67+C68</f>
        <v>2</v>
      </c>
      <c r="AA67" s="97">
        <f>Y67-Z67</f>
        <v>2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2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0</v>
      </c>
      <c r="X74" s="95">
        <f>I80</f>
        <v>2</v>
      </c>
      <c r="Y74" s="95">
        <f>C74+C76+C78</f>
        <v>1</v>
      </c>
      <c r="Z74" s="95">
        <f>D74+D76+D78</f>
        <v>2</v>
      </c>
      <c r="AA74" s="95">
        <f>Y74-Z74</f>
        <v>-1</v>
      </c>
      <c r="AB74" s="8">
        <f>3*V74+W74</f>
        <v>3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3</v>
      </c>
      <c r="Z75" s="6">
        <f>C74+D77+D79</f>
        <v>3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0</v>
      </c>
      <c r="I80" s="92">
        <f t="shared" si="7"/>
        <v>2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 Luis</cp:lastModifiedBy>
  <dcterms:created xsi:type="dcterms:W3CDTF">2010-03-03T16:28:09Z</dcterms:created>
  <dcterms:modified xsi:type="dcterms:W3CDTF">2018-06-11T17:16:03Z</dcterms:modified>
</cp:coreProperties>
</file>