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1E1F8367-C4ED-4785-A9D8-83E49D2A0EA8}" xr6:coauthVersionLast="47" xr6:coauthVersionMax="47" xr10:uidLastSave="{00000000-0000-0000-0000-000000000000}"/>
  <bookViews>
    <workbookView xWindow="11175" yWindow="555" windowWidth="18720" windowHeight="21000" xr2:uid="{43E5251D-3258-42EB-9E10-1D8C307F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N15" i="1"/>
  <c r="D45" i="1"/>
  <c r="D50" i="1"/>
  <c r="D48" i="1"/>
  <c r="D47" i="1"/>
  <c r="D15" i="1"/>
  <c r="D20" i="1"/>
  <c r="D21" i="1"/>
  <c r="D22" i="1"/>
  <c r="D23" i="1"/>
  <c r="D24" i="1"/>
  <c r="D25" i="1"/>
  <c r="P9" i="1"/>
  <c r="D6" i="1"/>
  <c r="D5" i="1"/>
  <c r="P11" i="1"/>
  <c r="Q11" i="1" s="1"/>
  <c r="P12" i="1"/>
  <c r="D8" i="1" s="1"/>
  <c r="D3" i="1"/>
  <c r="D2" i="1"/>
  <c r="D30" i="1"/>
  <c r="D31" i="1"/>
  <c r="P10" i="1"/>
  <c r="D32" i="1" s="1"/>
  <c r="N9" i="1"/>
  <c r="D10" i="1" s="1"/>
  <c r="D29" i="1" l="1"/>
  <c r="D40" i="1"/>
  <c r="Q12" i="1"/>
  <c r="D19" i="1"/>
  <c r="D18" i="1"/>
  <c r="D17" i="1"/>
  <c r="D16" i="1"/>
  <c r="D12" i="1"/>
  <c r="D39" i="1"/>
  <c r="D7" i="1"/>
  <c r="D38" i="1"/>
  <c r="D37" i="1"/>
  <c r="D36" i="1"/>
  <c r="D35" i="1"/>
  <c r="D14" i="1"/>
  <c r="D34" i="1"/>
  <c r="D9" i="1"/>
  <c r="D13" i="1"/>
  <c r="D33" i="1"/>
  <c r="D28" i="1"/>
  <c r="D27" i="1"/>
  <c r="D11" i="1"/>
  <c r="D26" i="1"/>
</calcChain>
</file>

<file path=xl/sharedStrings.xml><?xml version="1.0" encoding="utf-8"?>
<sst xmlns="http://schemas.openxmlformats.org/spreadsheetml/2006/main" count="215" uniqueCount="87">
  <si>
    <t>제1건조도크</t>
  </si>
  <si>
    <t>제2건조도크</t>
  </si>
  <si>
    <t>제3건조도크</t>
  </si>
  <si>
    <t>제4건조도크</t>
  </si>
  <si>
    <t>제5건조도크</t>
  </si>
  <si>
    <t>제8건조도크</t>
  </si>
  <si>
    <t>제9건조도크</t>
  </si>
  <si>
    <t>name</t>
    <phoneticPr fontId="3" type="noConversion"/>
  </si>
  <si>
    <t>Shape_Length</t>
  </si>
  <si>
    <t>Shape_Area</t>
  </si>
  <si>
    <t>화공설비쉘터</t>
  </si>
  <si>
    <t>선행의장1공장쉘터</t>
    <phoneticPr fontId="3" type="noConversion"/>
  </si>
  <si>
    <t>선행의장3공장쉘터</t>
    <phoneticPr fontId="3" type="noConversion"/>
  </si>
  <si>
    <t>뉴판넬PE장쉘터</t>
  </si>
  <si>
    <t>총조립Shop쉘터</t>
    <phoneticPr fontId="3" type="noConversion"/>
  </si>
  <si>
    <t>판넬조립5부쉘터</t>
  </si>
  <si>
    <t>대조립2공장쉘터</t>
  </si>
  <si>
    <t>선행의장2공장쉘터</t>
    <phoneticPr fontId="3" type="noConversion"/>
  </si>
  <si>
    <t>의장쉘터</t>
  </si>
  <si>
    <t>선행의장6공장쉘터</t>
  </si>
  <si>
    <t>대조립5부쉘터</t>
  </si>
  <si>
    <t>대조립쉘터</t>
  </si>
  <si>
    <t>8도크PE</t>
  </si>
  <si>
    <t>9도크PE</t>
  </si>
  <si>
    <t>4,5도크 PE</t>
  </si>
  <si>
    <t>선행의장4공장쉘터</t>
    <phoneticPr fontId="3" type="noConversion"/>
  </si>
  <si>
    <t>1도크PE</t>
  </si>
  <si>
    <t>2도크PE</t>
  </si>
  <si>
    <t>선대PE</t>
  </si>
  <si>
    <t>3도크PE</t>
  </si>
  <si>
    <t>2야드 도장6공장</t>
  </si>
  <si>
    <t>2야드 도장5공장</t>
  </si>
  <si>
    <t>2야드 도장3공장</t>
  </si>
  <si>
    <t>2야드 판넬공장</t>
  </si>
  <si>
    <t>2야드 대조립공장</t>
  </si>
  <si>
    <t>2야드 도장1,2공장</t>
  </si>
  <si>
    <t>도장6공장</t>
    <phoneticPr fontId="3" type="noConversion"/>
  </si>
  <si>
    <t>도장5공장</t>
    <phoneticPr fontId="3" type="noConversion"/>
  </si>
  <si>
    <t>2야드 중조공장</t>
  </si>
  <si>
    <t>2야드 가공공장</t>
  </si>
  <si>
    <t>해양제관공장</t>
  </si>
  <si>
    <t>도장8공장</t>
    <phoneticPr fontId="3" type="noConversion"/>
  </si>
  <si>
    <t>도장4공장</t>
    <phoneticPr fontId="3" type="noConversion"/>
  </si>
  <si>
    <t>도장1공장</t>
    <phoneticPr fontId="3" type="noConversion"/>
  </si>
  <si>
    <t>도장3공장</t>
  </si>
  <si>
    <t>도장2공장</t>
  </si>
  <si>
    <t>대조립1공장</t>
  </si>
  <si>
    <t>선각공장</t>
  </si>
  <si>
    <t>대조립 2공장</t>
  </si>
  <si>
    <t>도장7공장</t>
    <phoneticPr fontId="3" type="noConversion"/>
  </si>
  <si>
    <t>선실공장</t>
  </si>
  <si>
    <t>dock</t>
    <phoneticPr fontId="1" type="noConversion"/>
  </si>
  <si>
    <t>Shelter</t>
    <phoneticPr fontId="1" type="noConversion"/>
  </si>
  <si>
    <t>Factory</t>
    <phoneticPr fontId="1" type="noConversion"/>
  </si>
  <si>
    <t>type</t>
    <phoneticPr fontId="3" type="noConversion"/>
  </si>
  <si>
    <t>unit</t>
    <phoneticPr fontId="1" type="noConversion"/>
  </si>
  <si>
    <t>선행의장부 tot</t>
    <phoneticPr fontId="1" type="noConversion"/>
  </si>
  <si>
    <t>선행도장부 tot</t>
    <phoneticPr fontId="1" type="noConversion"/>
  </si>
  <si>
    <t>EA</t>
    <phoneticPr fontId="1" type="noConversion"/>
  </si>
  <si>
    <t>converting</t>
    <phoneticPr fontId="1" type="noConversion"/>
  </si>
  <si>
    <t>ton</t>
    <phoneticPr fontId="1" type="noConversion"/>
  </si>
  <si>
    <t>1, 2 도크 tot</t>
    <phoneticPr fontId="1" type="noConversion"/>
  </si>
  <si>
    <t>8,9 도크 tot</t>
    <phoneticPr fontId="1" type="noConversion"/>
  </si>
  <si>
    <t>판넬선각공장</t>
    <phoneticPr fontId="1" type="noConversion"/>
  </si>
  <si>
    <t>m2</t>
  </si>
  <si>
    <t>m2</t>
    <phoneticPr fontId="1" type="noConversion"/>
  </si>
  <si>
    <t xml:space="preserve">2야드 가공 </t>
    <phoneticPr fontId="1" type="noConversion"/>
  </si>
  <si>
    <t>2야드 소조</t>
    <phoneticPr fontId="1" type="noConversion"/>
  </si>
  <si>
    <t>2야드 조립</t>
    <phoneticPr fontId="1" type="noConversion"/>
  </si>
  <si>
    <t>E4</t>
  </si>
  <si>
    <t>E7</t>
  </si>
  <si>
    <t>Y1</t>
  </si>
  <si>
    <t>E9</t>
  </si>
  <si>
    <t>Y7</t>
  </si>
  <si>
    <t>Y5</t>
  </si>
  <si>
    <t>Y6</t>
  </si>
  <si>
    <t>E8</t>
  </si>
  <si>
    <t>Y4</t>
  </si>
  <si>
    <t>Y3</t>
  </si>
  <si>
    <t>Y8</t>
  </si>
  <si>
    <t>E6</t>
  </si>
  <si>
    <t>E5</t>
  </si>
  <si>
    <t>Y81</t>
  </si>
  <si>
    <t>Y2</t>
  </si>
  <si>
    <t>Y9</t>
    <phoneticPr fontId="1" type="noConversion"/>
  </si>
  <si>
    <t>Y80</t>
    <phoneticPr fontId="1" type="noConversion"/>
  </si>
  <si>
    <t>Stockyard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</si>
</sst>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2" borderId="1">
      <alignment horizontal="left"/>
    </xf>
  </cellStyleXfs>
  <cellXfs count="16">
    <xf numFmtId="0" fontId="0" fillId="0" borderId="0" xfId="0">
      <alignment vertical="center"/>
    </xf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6" fontId="0" fillId="0" borderId="0" xfId="0" applyNumberFormat="1" applyAlignment="1">
      <alignment horizontal="center"/>
    </xf>
    <xf numFmtId="0" fontId="0" fillId="0" borderId="0" xfId="0" applyAlignment="1"/>
    <xf numFmtId="1" fontId="0" fillId="0" borderId="0" xfId="0" applyNumberFormat="1" applyAlignment="1"/>
  </cellXfs>
  <cellStyles count="2">
    <cellStyle name="Style0" xfId="1" xr:uid="{8E4C6829-5B33-4CDF-A41D-6DDD1238A8B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53C9-CBEC-4A69-AD66-20E87B0B876C}">
  <dimension ref="A1:Q67"/>
  <sheetViews>
    <sheetView tabSelected="1" topLeftCell="A25" workbookViewId="0">
      <selection activeCell="H55" sqref="H55"/>
    </sheetView>
  </sheetViews>
  <sheetFormatPr defaultRowHeight="16.5"/>
  <cols>
    <col min="1" max="1" width="18.375" style="8" bestFit="1" customWidth="1"/>
    <col min="2" max="2" width="15.625" style="5" bestFit="1" customWidth="1"/>
    <col min="3" max="3" width="13.125" style="5" bestFit="1" customWidth="1"/>
    <col min="4" max="5" width="13.125" style="5" customWidth="1"/>
    <col min="6" max="12" width="9" style="5"/>
    <col min="13" max="13" width="14.25" style="5" bestFit="1" customWidth="1"/>
    <col min="14" max="15" width="9" style="5"/>
    <col min="16" max="16" width="10.5" style="5" bestFit="1" customWidth="1"/>
    <col min="17" max="16384" width="9" style="5"/>
  </cols>
  <sheetData>
    <row r="1" spans="1:17" ht="18" thickBot="1">
      <c r="A1" s="7" t="s">
        <v>7</v>
      </c>
      <c r="B1" s="2" t="s">
        <v>8</v>
      </c>
      <c r="C1" s="2" t="s">
        <v>9</v>
      </c>
      <c r="D1" s="2" t="s">
        <v>59</v>
      </c>
      <c r="E1" s="2" t="s">
        <v>55</v>
      </c>
      <c r="F1" s="1" t="s">
        <v>54</v>
      </c>
    </row>
    <row r="2" spans="1:17">
      <c r="A2" s="3" t="s">
        <v>0</v>
      </c>
      <c r="B2" s="6">
        <v>1027.573644442572</v>
      </c>
      <c r="C2" s="9">
        <v>37219.607912916174</v>
      </c>
      <c r="D2" s="10">
        <f>(N$11) * (C2) / (C$2 + C$3)</f>
        <v>262258.41940171045</v>
      </c>
      <c r="E2" s="6" t="s">
        <v>60</v>
      </c>
      <c r="F2" s="5" t="s">
        <v>51</v>
      </c>
    </row>
    <row r="3" spans="1:17">
      <c r="A3" s="3" t="s">
        <v>1</v>
      </c>
      <c r="B3" s="6">
        <v>1145.061980302514</v>
      </c>
      <c r="C3" s="9">
        <v>38675.583885482367</v>
      </c>
      <c r="D3" s="10">
        <f>(N$11) * (C3) / (C$2 + C$3)</f>
        <v>272517.58059828955</v>
      </c>
      <c r="E3" s="6" t="s">
        <v>60</v>
      </c>
      <c r="F3" s="5" t="s">
        <v>51</v>
      </c>
    </row>
    <row r="4" spans="1:17">
      <c r="A4" s="3" t="s">
        <v>2</v>
      </c>
      <c r="B4" s="6">
        <v>1522.557568952303</v>
      </c>
      <c r="C4" s="9">
        <v>60346.621087538893</v>
      </c>
      <c r="D4" s="10">
        <v>534776</v>
      </c>
      <c r="E4" s="6" t="s">
        <v>60</v>
      </c>
      <c r="F4" s="5" t="s">
        <v>51</v>
      </c>
    </row>
    <row r="5" spans="1:17">
      <c r="A5" s="3" t="s">
        <v>3</v>
      </c>
      <c r="B5" s="6">
        <v>887.77925782633463</v>
      </c>
      <c r="C5" s="9">
        <v>23830.38260255838</v>
      </c>
      <c r="D5" s="10">
        <f>C5*7</f>
        <v>166812.67821790866</v>
      </c>
      <c r="E5" s="6" t="s">
        <v>60</v>
      </c>
      <c r="F5" s="5" t="s">
        <v>51</v>
      </c>
    </row>
    <row r="6" spans="1:17">
      <c r="A6" s="3" t="s">
        <v>4</v>
      </c>
      <c r="B6" s="6">
        <v>884.44147544198972</v>
      </c>
      <c r="C6" s="9">
        <v>23286.317831346449</v>
      </c>
      <c r="D6" s="10">
        <f>C6*7</f>
        <v>163004.22481942514</v>
      </c>
      <c r="E6" s="6" t="s">
        <v>60</v>
      </c>
      <c r="F6" s="5" t="s">
        <v>51</v>
      </c>
    </row>
    <row r="7" spans="1:17">
      <c r="A7" s="3" t="s">
        <v>5</v>
      </c>
      <c r="B7" s="6">
        <v>1054.0965063976889</v>
      </c>
      <c r="C7" s="9">
        <v>30972.526044845388</v>
      </c>
      <c r="D7" s="10">
        <f>(N$12)*(C7) / (P$12)</f>
        <v>213738.91048496173</v>
      </c>
      <c r="E7" s="6" t="s">
        <v>60</v>
      </c>
      <c r="F7" s="5" t="s">
        <v>51</v>
      </c>
    </row>
    <row r="8" spans="1:17">
      <c r="A8" s="3" t="s">
        <v>6</v>
      </c>
      <c r="B8" s="6">
        <v>1049.4948342827599</v>
      </c>
      <c r="C8" s="9">
        <v>30994.86785436327</v>
      </c>
      <c r="D8" s="10">
        <f>(N$12)*(C8) / (P$12)</f>
        <v>213893.08951503824</v>
      </c>
      <c r="E8" s="6" t="s">
        <v>60</v>
      </c>
      <c r="F8" s="5" t="s">
        <v>51</v>
      </c>
    </row>
    <row r="9" spans="1:17">
      <c r="A9" s="3" t="s">
        <v>10</v>
      </c>
      <c r="B9" s="4">
        <v>359.99768606491739</v>
      </c>
      <c r="C9" s="4">
        <v>3999.9486084977698</v>
      </c>
      <c r="D9" s="13">
        <f>ROUND((N$9)*(C9)/(P$9), 0)</f>
        <v>68</v>
      </c>
      <c r="E9" s="4" t="s">
        <v>58</v>
      </c>
      <c r="F9" s="5" t="s">
        <v>52</v>
      </c>
      <c r="M9" s="5" t="s">
        <v>56</v>
      </c>
      <c r="N9" s="5">
        <f>2871+1369</f>
        <v>4240</v>
      </c>
      <c r="O9" s="5" t="s">
        <v>58</v>
      </c>
      <c r="P9" s="12">
        <f>SUM(C9:C28)</f>
        <v>248358.23470888624</v>
      </c>
    </row>
    <row r="10" spans="1:17">
      <c r="A10" s="3" t="s">
        <v>11</v>
      </c>
      <c r="B10" s="4">
        <v>1318.5225181236431</v>
      </c>
      <c r="C10" s="4">
        <v>12022.671393911151</v>
      </c>
      <c r="D10" s="13">
        <f t="shared" ref="D10:D28" si="0">ROUND((N$9)*(C10)/(P$9), 0)</f>
        <v>205</v>
      </c>
      <c r="E10" s="4" t="s">
        <v>58</v>
      </c>
      <c r="F10" s="5" t="s">
        <v>52</v>
      </c>
      <c r="M10" s="5" t="s">
        <v>57</v>
      </c>
      <c r="N10" s="5">
        <v>4525</v>
      </c>
      <c r="O10" s="5" t="s">
        <v>58</v>
      </c>
      <c r="P10" s="5">
        <f>C29+C30+C31+C32+C38+C37+C40+C36+C33+C35+C34+C39</f>
        <v>139780.94035761824</v>
      </c>
    </row>
    <row r="11" spans="1:17">
      <c r="A11" s="3" t="s">
        <v>12</v>
      </c>
      <c r="B11" s="4">
        <v>185.31864624055569</v>
      </c>
      <c r="C11" s="4">
        <v>2132.968255437821</v>
      </c>
      <c r="D11" s="13">
        <f t="shared" si="0"/>
        <v>36</v>
      </c>
      <c r="E11" s="4" t="s">
        <v>58</v>
      </c>
      <c r="F11" s="5" t="s">
        <v>52</v>
      </c>
      <c r="M11" s="5" t="s">
        <v>61</v>
      </c>
      <c r="N11" s="5">
        <v>534776</v>
      </c>
      <c r="O11" s="5" t="s">
        <v>60</v>
      </c>
      <c r="P11" s="5">
        <f>SUM(C2:C3)</f>
        <v>75895.191798398533</v>
      </c>
      <c r="Q11" s="5">
        <f>N11/P11</f>
        <v>7.0462434750877634</v>
      </c>
    </row>
    <row r="12" spans="1:17">
      <c r="A12" s="3" t="s">
        <v>13</v>
      </c>
      <c r="B12" s="4">
        <v>271.99855050510132</v>
      </c>
      <c r="C12" s="4">
        <v>2311.9753586044858</v>
      </c>
      <c r="D12" s="13">
        <f t="shared" si="0"/>
        <v>39</v>
      </c>
      <c r="E12" s="4" t="s">
        <v>58</v>
      </c>
      <c r="F12" s="5" t="s">
        <v>52</v>
      </c>
      <c r="M12" s="5" t="s">
        <v>62</v>
      </c>
      <c r="N12" s="5">
        <v>427632</v>
      </c>
      <c r="O12" s="5" t="s">
        <v>60</v>
      </c>
      <c r="P12" s="5">
        <f>SUM(C7:C8)</f>
        <v>61967.393899208662</v>
      </c>
      <c r="Q12" s="5">
        <f>N12/P12</f>
        <v>6.9009195496514328</v>
      </c>
    </row>
    <row r="13" spans="1:17">
      <c r="A13" s="3" t="s">
        <v>14</v>
      </c>
      <c r="B13" s="4">
        <v>719.99706320031942</v>
      </c>
      <c r="C13" s="4">
        <v>8099.9318069298579</v>
      </c>
      <c r="D13" s="13">
        <f t="shared" si="0"/>
        <v>138</v>
      </c>
      <c r="E13" s="4" t="s">
        <v>58</v>
      </c>
      <c r="F13" s="5" t="s">
        <v>52</v>
      </c>
    </row>
    <row r="14" spans="1:17">
      <c r="A14" s="3" t="s">
        <v>15</v>
      </c>
      <c r="B14" s="4">
        <v>367.99884128641662</v>
      </c>
      <c r="C14" s="4">
        <v>4231.9733496215576</v>
      </c>
      <c r="D14" s="13">
        <f t="shared" si="0"/>
        <v>72</v>
      </c>
      <c r="E14" s="4" t="s">
        <v>58</v>
      </c>
      <c r="F14" s="5" t="s">
        <v>52</v>
      </c>
    </row>
    <row r="15" spans="1:17">
      <c r="A15" s="3" t="s">
        <v>16</v>
      </c>
      <c r="B15" s="4">
        <v>379.99870009114301</v>
      </c>
      <c r="C15" s="4">
        <v>4499.9691186961199</v>
      </c>
      <c r="D15" s="13">
        <f t="shared" si="0"/>
        <v>77</v>
      </c>
      <c r="E15" s="4" t="s">
        <v>58</v>
      </c>
      <c r="F15" s="5" t="s">
        <v>52</v>
      </c>
      <c r="M15" s="5" t="s">
        <v>66</v>
      </c>
      <c r="N15" s="5">
        <f>231044+66456</f>
        <v>297500</v>
      </c>
    </row>
    <row r="16" spans="1:17">
      <c r="A16" s="3" t="s">
        <v>17</v>
      </c>
      <c r="B16" s="4">
        <v>1449.95181933146</v>
      </c>
      <c r="C16" s="4">
        <v>14599.03350030868</v>
      </c>
      <c r="D16" s="13">
        <f t="shared" si="0"/>
        <v>249</v>
      </c>
      <c r="E16" s="4" t="s">
        <v>58</v>
      </c>
      <c r="F16" s="5" t="s">
        <v>52</v>
      </c>
      <c r="M16" s="5" t="s">
        <v>67</v>
      </c>
      <c r="N16" s="5">
        <v>89916</v>
      </c>
    </row>
    <row r="17" spans="1:14">
      <c r="A17" s="3" t="s">
        <v>18</v>
      </c>
      <c r="B17" s="4">
        <v>359.99832879080668</v>
      </c>
      <c r="C17" s="4">
        <v>4049.9623978127461</v>
      </c>
      <c r="D17" s="13">
        <f t="shared" si="0"/>
        <v>69</v>
      </c>
      <c r="E17" s="4" t="s">
        <v>58</v>
      </c>
      <c r="F17" s="5" t="s">
        <v>52</v>
      </c>
      <c r="M17" s="5" t="s">
        <v>68</v>
      </c>
      <c r="N17" s="5">
        <v>10620</v>
      </c>
    </row>
    <row r="18" spans="1:14">
      <c r="A18" s="3" t="s">
        <v>19</v>
      </c>
      <c r="B18" s="4">
        <v>324.762512760074</v>
      </c>
      <c r="C18" s="4">
        <v>3194.8674692790901</v>
      </c>
      <c r="D18" s="13">
        <f t="shared" si="0"/>
        <v>55</v>
      </c>
      <c r="E18" s="4" t="s">
        <v>58</v>
      </c>
      <c r="F18" s="5" t="s">
        <v>52</v>
      </c>
    </row>
    <row r="19" spans="1:14">
      <c r="A19" s="3" t="s">
        <v>20</v>
      </c>
      <c r="B19" s="4">
        <v>367.99878407619849</v>
      </c>
      <c r="C19" s="4">
        <v>4231.9720337713434</v>
      </c>
      <c r="D19" s="13">
        <f t="shared" si="0"/>
        <v>72</v>
      </c>
      <c r="E19" s="4" t="s">
        <v>58</v>
      </c>
      <c r="F19" s="5" t="s">
        <v>52</v>
      </c>
    </row>
    <row r="20" spans="1:14">
      <c r="A20" s="3" t="s">
        <v>21</v>
      </c>
      <c r="B20" s="4">
        <v>525.39754139263323</v>
      </c>
      <c r="C20" s="4">
        <v>5757.9462875365734</v>
      </c>
      <c r="D20" s="13">
        <f t="shared" si="0"/>
        <v>98</v>
      </c>
      <c r="E20" s="4" t="s">
        <v>58</v>
      </c>
      <c r="F20" s="5" t="s">
        <v>52</v>
      </c>
    </row>
    <row r="21" spans="1:14">
      <c r="A21" s="3" t="s">
        <v>22</v>
      </c>
      <c r="B21" s="4">
        <v>736.3533598354295</v>
      </c>
      <c r="C21" s="4">
        <v>15435.26587226069</v>
      </c>
      <c r="D21" s="13">
        <f t="shared" si="0"/>
        <v>264</v>
      </c>
      <c r="E21" s="4" t="s">
        <v>58</v>
      </c>
      <c r="F21" s="5" t="s">
        <v>52</v>
      </c>
    </row>
    <row r="22" spans="1:14">
      <c r="A22" s="3" t="s">
        <v>23</v>
      </c>
      <c r="B22" s="4">
        <v>685.03196306042412</v>
      </c>
      <c r="C22" s="4">
        <v>14281.48512065955</v>
      </c>
      <c r="D22" s="13">
        <f t="shared" si="0"/>
        <v>244</v>
      </c>
      <c r="E22" s="4" t="s">
        <v>58</v>
      </c>
      <c r="F22" s="5" t="s">
        <v>52</v>
      </c>
    </row>
    <row r="23" spans="1:14">
      <c r="A23" s="3" t="s">
        <v>24</v>
      </c>
      <c r="B23" s="4">
        <v>748.34324450047075</v>
      </c>
      <c r="C23" s="4">
        <v>16957.996105939968</v>
      </c>
      <c r="D23" s="13">
        <f t="shared" si="0"/>
        <v>290</v>
      </c>
      <c r="E23" s="4" t="s">
        <v>58</v>
      </c>
      <c r="F23" s="5" t="s">
        <v>52</v>
      </c>
    </row>
    <row r="24" spans="1:14">
      <c r="A24" s="3" t="s">
        <v>25</v>
      </c>
      <c r="B24" s="4">
        <v>144.57375735835899</v>
      </c>
      <c r="C24" s="4">
        <v>1305.8042375414179</v>
      </c>
      <c r="D24" s="13">
        <f t="shared" si="0"/>
        <v>22</v>
      </c>
      <c r="E24" s="4" t="s">
        <v>58</v>
      </c>
      <c r="F24" s="5" t="s">
        <v>52</v>
      </c>
    </row>
    <row r="25" spans="1:14">
      <c r="A25" s="3" t="s">
        <v>26</v>
      </c>
      <c r="B25" s="4">
        <v>391.18893954927529</v>
      </c>
      <c r="C25" s="4">
        <v>6965.5370219988918</v>
      </c>
      <c r="D25" s="13">
        <f t="shared" si="0"/>
        <v>119</v>
      </c>
      <c r="E25" s="4" t="s">
        <v>58</v>
      </c>
      <c r="F25" s="5" t="s">
        <v>52</v>
      </c>
    </row>
    <row r="26" spans="1:14">
      <c r="A26" s="3" t="s">
        <v>27</v>
      </c>
      <c r="B26" s="4">
        <v>2184.815655933442</v>
      </c>
      <c r="C26" s="4">
        <v>48839.738422124137</v>
      </c>
      <c r="D26" s="13">
        <f t="shared" si="0"/>
        <v>834</v>
      </c>
      <c r="E26" s="4" t="s">
        <v>58</v>
      </c>
      <c r="F26" s="5" t="s">
        <v>52</v>
      </c>
    </row>
    <row r="27" spans="1:14">
      <c r="A27" s="3" t="s">
        <v>28</v>
      </c>
      <c r="B27" s="4">
        <v>1043.361955277891</v>
      </c>
      <c r="C27" s="4">
        <v>51573.108568696713</v>
      </c>
      <c r="D27" s="13">
        <f t="shared" si="0"/>
        <v>880</v>
      </c>
      <c r="E27" s="4" t="s">
        <v>58</v>
      </c>
      <c r="F27" s="5" t="s">
        <v>52</v>
      </c>
    </row>
    <row r="28" spans="1:14">
      <c r="A28" s="3" t="s">
        <v>29</v>
      </c>
      <c r="B28" s="4">
        <v>23866.079779257689</v>
      </c>
      <c r="C28" s="4">
        <v>23866.079779257689</v>
      </c>
      <c r="D28" s="13">
        <f t="shared" si="0"/>
        <v>407</v>
      </c>
      <c r="E28" s="4" t="s">
        <v>58</v>
      </c>
      <c r="F28" s="5" t="s">
        <v>52</v>
      </c>
    </row>
    <row r="29" spans="1:14">
      <c r="A29" s="3" t="s">
        <v>30</v>
      </c>
      <c r="B29" s="6">
        <v>414.04910674562541</v>
      </c>
      <c r="C29" s="9">
        <v>8141.4633925559219</v>
      </c>
      <c r="D29" s="10">
        <f>ROUND((N$10)*(C29)/(P$10), 0)</f>
        <v>264</v>
      </c>
      <c r="E29" s="6" t="s">
        <v>58</v>
      </c>
      <c r="F29" s="5" t="s">
        <v>53</v>
      </c>
    </row>
    <row r="30" spans="1:14">
      <c r="A30" s="3" t="s">
        <v>31</v>
      </c>
      <c r="B30" s="6">
        <v>437.04834053559603</v>
      </c>
      <c r="C30" s="9">
        <v>6809.6769348794514</v>
      </c>
      <c r="D30" s="10">
        <f t="shared" ref="D30:D40" si="1">ROUND((N$10)*(C30)/(P$10), 0)</f>
        <v>220</v>
      </c>
      <c r="E30" s="6" t="s">
        <v>58</v>
      </c>
      <c r="F30" s="5" t="s">
        <v>53</v>
      </c>
      <c r="J30" s="11"/>
    </row>
    <row r="31" spans="1:14">
      <c r="A31" s="3" t="s">
        <v>32</v>
      </c>
      <c r="B31" s="6">
        <v>356.4391975862892</v>
      </c>
      <c r="C31" s="9">
        <v>6180.3746945336134</v>
      </c>
      <c r="D31" s="10">
        <f t="shared" si="1"/>
        <v>200</v>
      </c>
      <c r="E31" s="6" t="s">
        <v>58</v>
      </c>
      <c r="F31" s="5" t="s">
        <v>53</v>
      </c>
    </row>
    <row r="32" spans="1:14">
      <c r="A32" s="3" t="s">
        <v>35</v>
      </c>
      <c r="B32" s="6">
        <v>908.88737579932047</v>
      </c>
      <c r="C32" s="9">
        <v>16658.239931015622</v>
      </c>
      <c r="D32" s="10">
        <f t="shared" si="1"/>
        <v>539</v>
      </c>
      <c r="E32" s="6" t="s">
        <v>58</v>
      </c>
      <c r="F32" s="5" t="s">
        <v>53</v>
      </c>
    </row>
    <row r="33" spans="1:6">
      <c r="A33" s="3" t="s">
        <v>43</v>
      </c>
      <c r="B33" s="6">
        <v>1487.655785461593</v>
      </c>
      <c r="C33" s="9">
        <v>29229.35676543408</v>
      </c>
      <c r="D33" s="10">
        <f t="shared" si="1"/>
        <v>946</v>
      </c>
      <c r="E33" s="6" t="s">
        <v>58</v>
      </c>
      <c r="F33" s="5" t="s">
        <v>53</v>
      </c>
    </row>
    <row r="34" spans="1:6">
      <c r="A34" s="3" t="s">
        <v>45</v>
      </c>
      <c r="B34" s="6">
        <v>600.4961003810613</v>
      </c>
      <c r="C34" s="9">
        <v>9647.3501437862706</v>
      </c>
      <c r="D34" s="10">
        <f t="shared" si="1"/>
        <v>312</v>
      </c>
      <c r="E34" s="6" t="s">
        <v>58</v>
      </c>
      <c r="F34" s="5" t="s">
        <v>53</v>
      </c>
    </row>
    <row r="35" spans="1:6">
      <c r="A35" s="3" t="s">
        <v>44</v>
      </c>
      <c r="B35" s="6">
        <v>347.7593594703813</v>
      </c>
      <c r="C35" s="9">
        <v>5712.4617415232424</v>
      </c>
      <c r="D35" s="10">
        <f t="shared" si="1"/>
        <v>185</v>
      </c>
      <c r="E35" s="6" t="s">
        <v>58</v>
      </c>
      <c r="F35" s="5" t="s">
        <v>53</v>
      </c>
    </row>
    <row r="36" spans="1:6">
      <c r="A36" s="3" t="s">
        <v>42</v>
      </c>
      <c r="B36" s="6">
        <v>908.99593300259937</v>
      </c>
      <c r="C36" s="9">
        <v>18045.603833946181</v>
      </c>
      <c r="D36" s="10">
        <f t="shared" si="1"/>
        <v>584</v>
      </c>
      <c r="E36" s="6" t="s">
        <v>58</v>
      </c>
      <c r="F36" s="5" t="s">
        <v>53</v>
      </c>
    </row>
    <row r="37" spans="1:6">
      <c r="A37" s="3" t="s">
        <v>37</v>
      </c>
      <c r="B37" s="6">
        <v>645.64580444643605</v>
      </c>
      <c r="C37" s="9">
        <v>13359.60338775588</v>
      </c>
      <c r="D37" s="10">
        <f t="shared" si="1"/>
        <v>432</v>
      </c>
      <c r="E37" s="6" t="s">
        <v>58</v>
      </c>
      <c r="F37" s="5" t="s">
        <v>53</v>
      </c>
    </row>
    <row r="38" spans="1:6">
      <c r="A38" s="3" t="s">
        <v>36</v>
      </c>
      <c r="B38" s="6">
        <v>424.07738308962092</v>
      </c>
      <c r="C38" s="9">
        <v>7841.5128080125769</v>
      </c>
      <c r="D38" s="10">
        <f t="shared" si="1"/>
        <v>254</v>
      </c>
      <c r="E38" s="6" t="s">
        <v>58</v>
      </c>
      <c r="F38" s="5" t="s">
        <v>53</v>
      </c>
    </row>
    <row r="39" spans="1:6">
      <c r="A39" s="3" t="s">
        <v>49</v>
      </c>
      <c r="B39" s="6">
        <v>395.02295876255272</v>
      </c>
      <c r="C39" s="9">
        <v>7656.5074683908206</v>
      </c>
      <c r="D39" s="10">
        <f t="shared" si="1"/>
        <v>248</v>
      </c>
      <c r="E39" s="6" t="s">
        <v>58</v>
      </c>
      <c r="F39" s="5" t="s">
        <v>53</v>
      </c>
    </row>
    <row r="40" spans="1:6">
      <c r="A40" s="3" t="s">
        <v>41</v>
      </c>
      <c r="B40" s="6">
        <v>478.97754990694273</v>
      </c>
      <c r="C40" s="9">
        <v>10498.789255784581</v>
      </c>
      <c r="D40" s="10">
        <f t="shared" si="1"/>
        <v>340</v>
      </c>
      <c r="E40" s="6" t="s">
        <v>58</v>
      </c>
      <c r="F40" s="5" t="s">
        <v>53</v>
      </c>
    </row>
    <row r="41" spans="1:6">
      <c r="A41" s="3" t="s">
        <v>33</v>
      </c>
      <c r="B41" s="6">
        <v>1286.9331407841689</v>
      </c>
      <c r="C41" s="9">
        <v>48037.461072109349</v>
      </c>
      <c r="D41" s="6">
        <v>178319</v>
      </c>
      <c r="E41" s="6" t="s">
        <v>60</v>
      </c>
      <c r="F41" s="5" t="s">
        <v>53</v>
      </c>
    </row>
    <row r="42" spans="1:6">
      <c r="A42" s="3" t="s">
        <v>34</v>
      </c>
      <c r="B42" s="6">
        <v>1072.042964199946</v>
      </c>
      <c r="C42" s="9">
        <v>48083.313487252861</v>
      </c>
      <c r="D42" s="6">
        <v>90821</v>
      </c>
      <c r="E42" s="6" t="s">
        <v>60</v>
      </c>
      <c r="F42" s="5" t="s">
        <v>53</v>
      </c>
    </row>
    <row r="43" spans="1:6">
      <c r="A43" s="3" t="s">
        <v>38</v>
      </c>
      <c r="B43" s="6">
        <v>899.3625144336404</v>
      </c>
      <c r="C43" s="9">
        <v>33243.420157799359</v>
      </c>
      <c r="D43" s="6">
        <f>N17</f>
        <v>10620</v>
      </c>
      <c r="E43" s="6" t="s">
        <v>60</v>
      </c>
      <c r="F43" s="5" t="s">
        <v>53</v>
      </c>
    </row>
    <row r="44" spans="1:6">
      <c r="A44" s="3" t="s">
        <v>39</v>
      </c>
      <c r="B44" s="6">
        <v>1460.1742988439501</v>
      </c>
      <c r="C44" s="9">
        <v>49115.229419205767</v>
      </c>
      <c r="D44" s="6">
        <f>N15+N16</f>
        <v>387416</v>
      </c>
      <c r="E44" s="6" t="s">
        <v>60</v>
      </c>
      <c r="F44" s="5" t="s">
        <v>53</v>
      </c>
    </row>
    <row r="45" spans="1:6">
      <c r="A45" s="3" t="s">
        <v>40</v>
      </c>
      <c r="B45" s="6">
        <v>724.01661509857377</v>
      </c>
      <c r="C45" s="9">
        <v>19089.114403580639</v>
      </c>
      <c r="D45" s="9">
        <f>C45</f>
        <v>19089.114403580639</v>
      </c>
      <c r="E45" s="6" t="s">
        <v>65</v>
      </c>
      <c r="F45" s="5" t="s">
        <v>53</v>
      </c>
    </row>
    <row r="46" spans="1:6">
      <c r="A46" s="3" t="s">
        <v>46</v>
      </c>
      <c r="B46" s="6">
        <v>1480.631560033605</v>
      </c>
      <c r="C46" s="9">
        <v>70997.834474678079</v>
      </c>
      <c r="D46" s="6">
        <v>123653</v>
      </c>
      <c r="E46" s="6" t="s">
        <v>60</v>
      </c>
      <c r="F46" s="5" t="s">
        <v>53</v>
      </c>
    </row>
    <row r="47" spans="1:6">
      <c r="A47" s="3" t="s">
        <v>47</v>
      </c>
      <c r="B47" s="6">
        <v>2086.1075573341718</v>
      </c>
      <c r="C47" s="9">
        <v>142421.9792572555</v>
      </c>
      <c r="D47" s="6">
        <f>333940+150804</f>
        <v>484744</v>
      </c>
      <c r="E47" s="6" t="s">
        <v>60</v>
      </c>
      <c r="F47" s="5" t="s">
        <v>53</v>
      </c>
    </row>
    <row r="48" spans="1:6">
      <c r="A48" s="3" t="s">
        <v>63</v>
      </c>
      <c r="B48" s="6"/>
      <c r="C48" s="9"/>
      <c r="D48" s="6">
        <f>150738</f>
        <v>150738</v>
      </c>
      <c r="E48" s="6" t="s">
        <v>60</v>
      </c>
      <c r="F48" s="5" t="s">
        <v>53</v>
      </c>
    </row>
    <row r="49" spans="1:6">
      <c r="A49" s="3" t="s">
        <v>48</v>
      </c>
      <c r="B49" s="6">
        <v>900.59526912648403</v>
      </c>
      <c r="C49" s="9">
        <v>41911.539259755358</v>
      </c>
      <c r="D49" s="6">
        <v>43087</v>
      </c>
      <c r="E49" s="6" t="s">
        <v>60</v>
      </c>
      <c r="F49" s="5" t="s">
        <v>53</v>
      </c>
    </row>
    <row r="50" spans="1:6">
      <c r="A50" s="3" t="s">
        <v>50</v>
      </c>
      <c r="B50" s="6">
        <v>547.87782984541604</v>
      </c>
      <c r="C50" s="9">
        <v>9585.0449217187906</v>
      </c>
      <c r="D50" s="9">
        <f>C50</f>
        <v>9585.0449217187906</v>
      </c>
      <c r="E50" s="6" t="s">
        <v>65</v>
      </c>
      <c r="F50" s="5" t="s">
        <v>53</v>
      </c>
    </row>
    <row r="51" spans="1:6">
      <c r="A51" s="14" t="s">
        <v>69</v>
      </c>
      <c r="D51" s="15">
        <v>4453.0255376300001</v>
      </c>
      <c r="E51" s="5" t="s">
        <v>65</v>
      </c>
      <c r="F51" s="5" t="s">
        <v>86</v>
      </c>
    </row>
    <row r="52" spans="1:6">
      <c r="A52" s="14" t="s">
        <v>70</v>
      </c>
      <c r="D52" s="15">
        <v>83873.792642400003</v>
      </c>
      <c r="E52" s="6" t="s">
        <v>64</v>
      </c>
      <c r="F52" s="5" t="s">
        <v>86</v>
      </c>
    </row>
    <row r="53" spans="1:6" ht="15.75" customHeight="1">
      <c r="A53" s="14" t="s">
        <v>71</v>
      </c>
      <c r="D53" s="15">
        <v>85651.883851799998</v>
      </c>
      <c r="E53" s="5" t="s">
        <v>64</v>
      </c>
      <c r="F53" s="5" t="s">
        <v>86</v>
      </c>
    </row>
    <row r="54" spans="1:6">
      <c r="A54" s="14" t="s">
        <v>72</v>
      </c>
      <c r="D54" s="15">
        <v>15492.3836589</v>
      </c>
      <c r="E54" s="6" t="s">
        <v>64</v>
      </c>
      <c r="F54" s="5" t="s">
        <v>86</v>
      </c>
    </row>
    <row r="55" spans="1:6">
      <c r="A55" s="14" t="s">
        <v>73</v>
      </c>
      <c r="D55" s="15">
        <v>28412.094208899998</v>
      </c>
      <c r="E55" s="5" t="s">
        <v>64</v>
      </c>
      <c r="F55" s="5" t="s">
        <v>86</v>
      </c>
    </row>
    <row r="56" spans="1:6">
      <c r="A56" s="14" t="s">
        <v>74</v>
      </c>
      <c r="D56" s="15">
        <v>11067.392673799999</v>
      </c>
      <c r="E56" s="6" t="s">
        <v>64</v>
      </c>
      <c r="F56" s="5" t="s">
        <v>86</v>
      </c>
    </row>
    <row r="57" spans="1:6">
      <c r="A57" s="14" t="s">
        <v>75</v>
      </c>
      <c r="D57" s="15">
        <v>5272.9753175100004</v>
      </c>
      <c r="E57" s="5" t="s">
        <v>64</v>
      </c>
      <c r="F57" s="5" t="s">
        <v>86</v>
      </c>
    </row>
    <row r="58" spans="1:6">
      <c r="A58" s="14" t="s">
        <v>76</v>
      </c>
      <c r="D58" s="15">
        <v>41145.7772052</v>
      </c>
      <c r="E58" s="6" t="s">
        <v>64</v>
      </c>
      <c r="F58" s="5" t="s">
        <v>86</v>
      </c>
    </row>
    <row r="59" spans="1:6">
      <c r="A59" s="14" t="s">
        <v>77</v>
      </c>
      <c r="D59" s="15">
        <v>4959.7091291799998</v>
      </c>
      <c r="E59" s="5" t="s">
        <v>64</v>
      </c>
      <c r="F59" s="5" t="s">
        <v>86</v>
      </c>
    </row>
    <row r="60" spans="1:6">
      <c r="A60" s="14" t="s">
        <v>78</v>
      </c>
      <c r="D60" s="15">
        <v>12406.9583939</v>
      </c>
      <c r="E60" s="6" t="s">
        <v>64</v>
      </c>
      <c r="F60" s="5" t="s">
        <v>86</v>
      </c>
    </row>
    <row r="61" spans="1:6">
      <c r="A61" s="14" t="s">
        <v>79</v>
      </c>
      <c r="D61" s="15">
        <v>15272.6453678</v>
      </c>
      <c r="E61" s="5" t="s">
        <v>64</v>
      </c>
      <c r="F61" s="5" t="s">
        <v>86</v>
      </c>
    </row>
    <row r="62" spans="1:6">
      <c r="A62" s="14" t="s">
        <v>80</v>
      </c>
      <c r="D62" s="15">
        <v>26849.401841300001</v>
      </c>
      <c r="E62" s="6" t="s">
        <v>64</v>
      </c>
      <c r="F62" s="5" t="s">
        <v>86</v>
      </c>
    </row>
    <row r="63" spans="1:6">
      <c r="A63" s="14" t="s">
        <v>81</v>
      </c>
      <c r="D63" s="15">
        <v>10363.4354377</v>
      </c>
      <c r="E63" s="5" t="s">
        <v>64</v>
      </c>
      <c r="F63" s="5" t="s">
        <v>86</v>
      </c>
    </row>
    <row r="64" spans="1:6">
      <c r="A64" s="14" t="s">
        <v>82</v>
      </c>
      <c r="D64" s="15">
        <v>3199.9576429899998</v>
      </c>
      <c r="E64" s="6" t="s">
        <v>64</v>
      </c>
      <c r="F64" s="5" t="s">
        <v>86</v>
      </c>
    </row>
    <row r="65" spans="1:6">
      <c r="A65" s="14" t="s">
        <v>83</v>
      </c>
      <c r="D65" s="15">
        <v>11267.228926600001</v>
      </c>
      <c r="E65" s="5" t="s">
        <v>64</v>
      </c>
      <c r="F65" s="5" t="s">
        <v>86</v>
      </c>
    </row>
    <row r="66" spans="1:6">
      <c r="A66" s="14" t="s">
        <v>84</v>
      </c>
      <c r="D66" s="15">
        <v>3200</v>
      </c>
      <c r="E66" s="6" t="s">
        <v>64</v>
      </c>
      <c r="F66" s="5" t="s">
        <v>86</v>
      </c>
    </row>
    <row r="67" spans="1:6">
      <c r="A67" s="14" t="s">
        <v>85</v>
      </c>
      <c r="D67" s="15">
        <v>22681</v>
      </c>
      <c r="E67" s="5" t="s">
        <v>64</v>
      </c>
      <c r="F67" s="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cp:lastPrinted>2021-10-21T04:57:35Z</cp:lastPrinted>
  <dcterms:created xsi:type="dcterms:W3CDTF">2021-10-19T09:06:24Z</dcterms:created>
  <dcterms:modified xsi:type="dcterms:W3CDTF">2021-10-21T05:10:21Z</dcterms:modified>
</cp:coreProperties>
</file>