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omments4.xml" ContentType="application/vnd.openxmlformats-officedocument.spreadsheetml.comments+xml"/>
  <Override PartName="/xl/threadedComments/threadedComment4.xml" ContentType="application/vnd.ms-excel.threadedcomments+xml"/>
  <Override PartName="/xl/pivotTables/pivotTable2.xml" ContentType="application/vnd.openxmlformats-officedocument.spreadsheetml.pivotTable+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9"/>
  <workbookPr hidePivotFieldList="1" defaultThemeVersion="166925"/>
  <mc:AlternateContent xmlns:mc="http://schemas.openxmlformats.org/markup-compatibility/2006">
    <mc:Choice Requires="x15">
      <x15ac:absPath xmlns:x15ac="http://schemas.microsoft.com/office/spreadsheetml/2010/11/ac" url="https://microsofteur-my.sharepoint.com/personal/jovella_microsoft_com/Documents/Git/CAF-Expert-Learning-Path/01-CAF 101/sources/"/>
    </mc:Choice>
  </mc:AlternateContent>
  <xr:revisionPtr revIDLastSave="3" documentId="13_ncr:1_{74EF0C4D-44CD-48E3-8B5B-4ABD0ED917EA}" xr6:coauthVersionLast="47" xr6:coauthVersionMax="47" xr10:uidLastSave="{2CD97E25-456A-47C9-91BE-616171EE5FC1}"/>
  <bookViews>
    <workbookView xWindow="-93" yWindow="-93" windowWidth="25786" windowHeight="13866" tabRatio="733" firstSheet="5" activeTab="12" xr2:uid="{4A008C40-826F-45F2-9597-34B33C38B63E}"/>
  </bookViews>
  <sheets>
    <sheet name="Info" sheetId="8" r:id="rId1"/>
    <sheet name="LandingZone checklist V2.0" sheetId="10" state="hidden" r:id="rId2"/>
    <sheet name="Environment design Areas" sheetId="13" r:id="rId3"/>
    <sheet name="Compliance Design Areas" sheetId="14" r:id="rId4"/>
    <sheet name="Overall Score" sheetId="7" r:id="rId5"/>
    <sheet name="Recommendations Environment" sheetId="5" r:id="rId6"/>
    <sheet name="Recommendations Compliance" sheetId="17" r:id="rId7"/>
    <sheet name="Role Sheet" sheetId="4" r:id="rId8"/>
    <sheet name="ALZ RACI" sheetId="15" r:id="rId9"/>
    <sheet name="ALZ VISIO" sheetId="16" r:id="rId10"/>
    <sheet name="Policy Sheet" sheetId="3" r:id="rId11"/>
    <sheet name="Tags" sheetId="6" r:id="rId12"/>
    <sheet name="Lookup field" sheetId="2" r:id="rId13"/>
  </sheets>
  <definedNames>
    <definedName name="statuslookuo">Status[[#All],[Status]]</definedName>
    <definedName name="StatusTable">Status[[#All],[Status]]</definedName>
  </definedNames>
  <calcPr calcId="191028"/>
  <pivotCaches>
    <pivotCache cacheId="0" r:id="rId14"/>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66" i="14" l="1"/>
  <c r="L67" i="14"/>
  <c r="L56" i="14"/>
  <c r="L57" i="14"/>
  <c r="L58" i="14"/>
  <c r="L59" i="14"/>
  <c r="L60" i="14"/>
  <c r="L61" i="14"/>
  <c r="L62" i="14"/>
  <c r="L63" i="14"/>
  <c r="L64" i="14"/>
  <c r="L51" i="14"/>
  <c r="L52" i="14"/>
  <c r="L53" i="14"/>
  <c r="L40" i="14"/>
  <c r="L41" i="14"/>
  <c r="L42" i="14"/>
  <c r="L43" i="14"/>
  <c r="L44" i="14"/>
  <c r="L45" i="14"/>
  <c r="L46" i="14"/>
  <c r="L47" i="14"/>
  <c r="L48" i="14"/>
  <c r="L49" i="14"/>
  <c r="L31" i="14"/>
  <c r="L32" i="14"/>
  <c r="L33" i="14"/>
  <c r="L34" i="14"/>
  <c r="L35" i="14"/>
  <c r="L36" i="14"/>
  <c r="L37" i="14"/>
  <c r="L27" i="14"/>
  <c r="L28" i="14"/>
  <c r="L29" i="14"/>
  <c r="L25" i="14"/>
  <c r="L15" i="14"/>
  <c r="L16" i="14"/>
  <c r="L17" i="14"/>
  <c r="L18" i="14"/>
  <c r="L19" i="14"/>
  <c r="L20" i="14"/>
  <c r="L21" i="14"/>
  <c r="L22" i="14"/>
  <c r="L23" i="14"/>
  <c r="L5" i="14"/>
  <c r="L6" i="14"/>
  <c r="L7" i="14"/>
  <c r="L8" i="14"/>
  <c r="L9" i="14"/>
  <c r="L10" i="14"/>
  <c r="L11" i="14"/>
  <c r="L12" i="14"/>
  <c r="L4" i="14"/>
  <c r="L13" i="13"/>
  <c r="L21" i="13"/>
  <c r="L25" i="13"/>
  <c r="L24" i="13"/>
  <c r="L23" i="13"/>
  <c r="L20" i="13"/>
  <c r="L19" i="13"/>
  <c r="L18" i="13"/>
  <c r="L17" i="13"/>
  <c r="L16" i="13"/>
  <c r="L12" i="13"/>
  <c r="I12" i="13"/>
  <c r="H12" i="13"/>
  <c r="I22" i="13"/>
  <c r="H22" i="13"/>
  <c r="I15" i="13"/>
  <c r="H15" i="13"/>
  <c r="I5" i="13"/>
  <c r="H5" i="13"/>
  <c r="B12" i="7"/>
  <c r="B11" i="7"/>
  <c r="B10" i="7"/>
  <c r="I66" i="14"/>
  <c r="H66" i="14"/>
  <c r="I64" i="14"/>
  <c r="H64" i="14"/>
  <c r="I62" i="14"/>
  <c r="H62" i="14"/>
  <c r="I61" i="14"/>
  <c r="H61" i="14"/>
  <c r="I60" i="14"/>
  <c r="H60" i="14"/>
  <c r="I59" i="14"/>
  <c r="H59" i="14"/>
  <c r="I58" i="14"/>
  <c r="H58" i="14"/>
  <c r="I57" i="14"/>
  <c r="H57" i="14"/>
  <c r="I56" i="14"/>
  <c r="H56" i="14"/>
  <c r="K54" i="14"/>
  <c r="I54" i="14"/>
  <c r="H54" i="14"/>
  <c r="I53" i="14"/>
  <c r="H53" i="14"/>
  <c r="I52" i="14"/>
  <c r="H52" i="14"/>
  <c r="I51" i="14"/>
  <c r="H51" i="14"/>
  <c r="I50" i="14"/>
  <c r="H50" i="14"/>
  <c r="I49" i="14"/>
  <c r="H49" i="14"/>
  <c r="I48" i="14"/>
  <c r="H48" i="14"/>
  <c r="I47" i="14"/>
  <c r="H47" i="14"/>
  <c r="I46" i="14"/>
  <c r="H46" i="14"/>
  <c r="I45" i="14"/>
  <c r="H45" i="14"/>
  <c r="I44" i="14"/>
  <c r="H44" i="14"/>
  <c r="I43" i="14"/>
  <c r="H43" i="14"/>
  <c r="I42" i="14"/>
  <c r="H42" i="14"/>
  <c r="I40" i="14"/>
  <c r="H40" i="14"/>
  <c r="I39" i="14"/>
  <c r="H39" i="14"/>
  <c r="K38" i="14"/>
  <c r="I38" i="14"/>
  <c r="H38" i="14"/>
  <c r="I37" i="14"/>
  <c r="H37" i="14"/>
  <c r="I36" i="14"/>
  <c r="H36" i="14"/>
  <c r="I35" i="14"/>
  <c r="H35" i="14"/>
  <c r="I34" i="14"/>
  <c r="H34" i="14"/>
  <c r="I33" i="14"/>
  <c r="H33" i="14"/>
  <c r="I32" i="14"/>
  <c r="H32" i="14"/>
  <c r="I31" i="14"/>
  <c r="H31" i="14"/>
  <c r="I30" i="14"/>
  <c r="H30" i="14"/>
  <c r="I29" i="14"/>
  <c r="H29" i="14"/>
  <c r="I28" i="14"/>
  <c r="H28" i="14"/>
  <c r="I27" i="14"/>
  <c r="H27" i="14"/>
  <c r="I26" i="14"/>
  <c r="H26" i="14"/>
  <c r="I25" i="14"/>
  <c r="H25" i="14"/>
  <c r="I24" i="14"/>
  <c r="H24" i="14"/>
  <c r="I22" i="14"/>
  <c r="H22" i="14"/>
  <c r="I21" i="14"/>
  <c r="H21" i="14"/>
  <c r="I19" i="14"/>
  <c r="H19" i="14"/>
  <c r="I17" i="14"/>
  <c r="H17" i="14"/>
  <c r="I16" i="14"/>
  <c r="H16" i="14"/>
  <c r="I15" i="14"/>
  <c r="H15" i="14"/>
  <c r="I14" i="14"/>
  <c r="H14" i="14"/>
  <c r="K13" i="14"/>
  <c r="I13" i="14"/>
  <c r="H13" i="14"/>
  <c r="I12" i="14"/>
  <c r="H12" i="14"/>
  <c r="I9" i="14"/>
  <c r="H9" i="14"/>
  <c r="I8" i="14"/>
  <c r="H8" i="14"/>
  <c r="I7" i="14"/>
  <c r="H7" i="14"/>
  <c r="I6" i="14"/>
  <c r="H6" i="14"/>
  <c r="I5" i="14"/>
  <c r="H5" i="14"/>
  <c r="L2" i="14"/>
  <c r="M2" i="14" s="1"/>
  <c r="I4" i="14"/>
  <c r="H4" i="14"/>
  <c r="I3" i="14"/>
  <c r="H3" i="14"/>
  <c r="K2" i="14"/>
  <c r="I2" i="14"/>
  <c r="H2" i="14"/>
  <c r="A9" i="7"/>
  <c r="A8" i="7"/>
  <c r="A7" i="7"/>
  <c r="A6" i="7"/>
  <c r="B6" i="7" s="1"/>
  <c r="A5" i="7"/>
  <c r="K66" i="13"/>
  <c r="L114" i="13"/>
  <c r="L112" i="13"/>
  <c r="L111" i="13"/>
  <c r="L109" i="13"/>
  <c r="L107" i="13"/>
  <c r="L105" i="13"/>
  <c r="L104" i="13"/>
  <c r="L103" i="13"/>
  <c r="L102" i="13"/>
  <c r="L100" i="13"/>
  <c r="L99" i="13"/>
  <c r="L95" i="13"/>
  <c r="L98" i="13"/>
  <c r="L96" i="13"/>
  <c r="L94" i="13"/>
  <c r="L93" i="13"/>
  <c r="L92" i="13"/>
  <c r="I96" i="13"/>
  <c r="H96" i="13"/>
  <c r="I97" i="13"/>
  <c r="H97" i="13"/>
  <c r="I98" i="13"/>
  <c r="H98" i="13"/>
  <c r="L89" i="13"/>
  <c r="L88" i="13"/>
  <c r="L87" i="13"/>
  <c r="L86" i="13"/>
  <c r="L84" i="13"/>
  <c r="L83" i="13"/>
  <c r="L82" i="13"/>
  <c r="L80" i="13"/>
  <c r="L79" i="13"/>
  <c r="L77" i="13"/>
  <c r="L76" i="13"/>
  <c r="L74" i="13"/>
  <c r="L73" i="13"/>
  <c r="L72" i="13"/>
  <c r="L70" i="13"/>
  <c r="L68" i="13"/>
  <c r="L64" i="13"/>
  <c r="L63" i="13"/>
  <c r="L62" i="13"/>
  <c r="L61" i="13"/>
  <c r="L58" i="13"/>
  <c r="L56" i="13"/>
  <c r="L55" i="13"/>
  <c r="L54" i="13"/>
  <c r="L53" i="13"/>
  <c r="L52" i="13"/>
  <c r="L50" i="13"/>
  <c r="L49" i="13"/>
  <c r="L46" i="13"/>
  <c r="L45" i="13"/>
  <c r="L44" i="13"/>
  <c r="L43" i="13"/>
  <c r="L42" i="13"/>
  <c r="L39" i="13"/>
  <c r="L38" i="13"/>
  <c r="L37" i="13"/>
  <c r="L36" i="13"/>
  <c r="L35" i="13"/>
  <c r="L34" i="13"/>
  <c r="L33" i="13"/>
  <c r="L30" i="13"/>
  <c r="L29" i="13"/>
  <c r="L28" i="13"/>
  <c r="L27" i="13"/>
  <c r="L14" i="13"/>
  <c r="L11" i="13"/>
  <c r="L10" i="13"/>
  <c r="L9" i="13"/>
  <c r="L8" i="13"/>
  <c r="L7" i="13"/>
  <c r="L6" i="13"/>
  <c r="I107" i="13"/>
  <c r="H107" i="13"/>
  <c r="I87" i="13"/>
  <c r="H87" i="13"/>
  <c r="I113" i="13"/>
  <c r="H113" i="13"/>
  <c r="I110" i="13"/>
  <c r="H110" i="13"/>
  <c r="I109" i="13"/>
  <c r="H109" i="13"/>
  <c r="I108" i="13"/>
  <c r="H108" i="13"/>
  <c r="I106" i="13"/>
  <c r="H106" i="13"/>
  <c r="I104" i="13"/>
  <c r="H104" i="13"/>
  <c r="I103" i="13"/>
  <c r="H103" i="13"/>
  <c r="I102" i="13"/>
  <c r="H102" i="13"/>
  <c r="I101" i="13"/>
  <c r="H101" i="13"/>
  <c r="I99" i="13"/>
  <c r="H99" i="13"/>
  <c r="I93" i="13"/>
  <c r="H93" i="13"/>
  <c r="I91" i="13"/>
  <c r="H91" i="13"/>
  <c r="I86" i="13"/>
  <c r="H86" i="13"/>
  <c r="I85" i="13"/>
  <c r="H85" i="13"/>
  <c r="I84" i="13"/>
  <c r="H84" i="13"/>
  <c r="I83" i="13"/>
  <c r="H83" i="13"/>
  <c r="I82" i="13"/>
  <c r="H82" i="13"/>
  <c r="I81" i="13"/>
  <c r="H81" i="13"/>
  <c r="I74" i="13"/>
  <c r="H74" i="13"/>
  <c r="I73" i="13"/>
  <c r="H73" i="13"/>
  <c r="I72" i="13"/>
  <c r="H72" i="13"/>
  <c r="I71" i="13"/>
  <c r="H71" i="13"/>
  <c r="I70" i="13"/>
  <c r="H70" i="13"/>
  <c r="I69" i="13"/>
  <c r="H69" i="13"/>
  <c r="I66" i="13"/>
  <c r="H66" i="13"/>
  <c r="I65" i="13"/>
  <c r="H65" i="13"/>
  <c r="I64" i="13"/>
  <c r="H64" i="13"/>
  <c r="I63" i="13"/>
  <c r="H63" i="13"/>
  <c r="I62" i="13"/>
  <c r="H62" i="13"/>
  <c r="I61" i="13"/>
  <c r="H61" i="13"/>
  <c r="I60" i="13"/>
  <c r="H60" i="13"/>
  <c r="I59" i="13"/>
  <c r="H59" i="13"/>
  <c r="I58" i="13"/>
  <c r="H58" i="13"/>
  <c r="I57" i="13"/>
  <c r="H57" i="13"/>
  <c r="I56" i="13"/>
  <c r="H56" i="13"/>
  <c r="I55" i="13"/>
  <c r="H55" i="13"/>
  <c r="I54" i="13"/>
  <c r="H54" i="13"/>
  <c r="I53" i="13"/>
  <c r="H53" i="13"/>
  <c r="I52" i="13"/>
  <c r="H52" i="13"/>
  <c r="I51" i="13"/>
  <c r="H51" i="13"/>
  <c r="I50" i="13"/>
  <c r="H50" i="13"/>
  <c r="I49" i="13"/>
  <c r="H49" i="13"/>
  <c r="I48" i="13"/>
  <c r="H48" i="13"/>
  <c r="K47" i="13"/>
  <c r="I47" i="13"/>
  <c r="H47" i="13"/>
  <c r="I46" i="13"/>
  <c r="H46" i="13"/>
  <c r="I45" i="13"/>
  <c r="H45" i="13"/>
  <c r="I44" i="13"/>
  <c r="H44" i="13"/>
  <c r="I43" i="13"/>
  <c r="H43" i="13"/>
  <c r="I42" i="13"/>
  <c r="H42" i="13"/>
  <c r="I41" i="13"/>
  <c r="H41" i="13"/>
  <c r="I40" i="13"/>
  <c r="H40" i="13"/>
  <c r="I39" i="13"/>
  <c r="H39" i="13"/>
  <c r="I38" i="13"/>
  <c r="H38" i="13"/>
  <c r="I37" i="13"/>
  <c r="H37" i="13"/>
  <c r="I36" i="13"/>
  <c r="H36" i="13"/>
  <c r="I35" i="13"/>
  <c r="H35" i="13"/>
  <c r="I34" i="13"/>
  <c r="H34" i="13"/>
  <c r="I33" i="13"/>
  <c r="H33" i="13"/>
  <c r="K31" i="13"/>
  <c r="I31" i="13"/>
  <c r="H31" i="13"/>
  <c r="I30" i="13"/>
  <c r="H30" i="13"/>
  <c r="I29" i="13"/>
  <c r="H29" i="13"/>
  <c r="I28" i="13"/>
  <c r="H28" i="13"/>
  <c r="I26" i="13"/>
  <c r="H26" i="13"/>
  <c r="I14" i="13"/>
  <c r="H14" i="13"/>
  <c r="I11" i="13"/>
  <c r="H11" i="13"/>
  <c r="K3" i="13"/>
  <c r="L22" i="10"/>
  <c r="I22" i="10"/>
  <c r="H22" i="10"/>
  <c r="L14" i="10"/>
  <c r="L152" i="10"/>
  <c r="M152" i="10" s="1"/>
  <c r="L87" i="10"/>
  <c r="I87" i="10"/>
  <c r="H87" i="10"/>
  <c r="I92" i="10"/>
  <c r="H92" i="10"/>
  <c r="C9" i="7" l="1"/>
  <c r="B9" i="7"/>
  <c r="L54" i="14"/>
  <c r="M54" i="14" s="1"/>
  <c r="C12" i="7" s="1"/>
  <c r="L38" i="14"/>
  <c r="M38" i="14" s="1"/>
  <c r="C11" i="7" s="1"/>
  <c r="L13" i="14"/>
  <c r="M13" i="14" s="1"/>
  <c r="C10" i="7" s="1"/>
  <c r="B5" i="7"/>
  <c r="B7" i="7"/>
  <c r="B8" i="7"/>
  <c r="L66" i="13"/>
  <c r="M66" i="13" s="1"/>
  <c r="C8" i="7" s="1"/>
  <c r="L47" i="13"/>
  <c r="M47" i="13" s="1"/>
  <c r="C7" i="7" s="1"/>
  <c r="L3" i="13"/>
  <c r="M3" i="13" s="1"/>
  <c r="C5" i="7" s="1"/>
  <c r="L31" i="13"/>
  <c r="M31" i="13" s="1"/>
  <c r="C6" i="7" s="1"/>
  <c r="L151" i="10"/>
  <c r="L150" i="10" s="1"/>
  <c r="I151" i="10"/>
  <c r="H151" i="10"/>
  <c r="I150" i="10"/>
  <c r="H150" i="10"/>
  <c r="L149" i="10"/>
  <c r="I149" i="10"/>
  <c r="H149" i="10"/>
  <c r="L148" i="10"/>
  <c r="I148" i="10"/>
  <c r="H148" i="10"/>
  <c r="L147" i="10"/>
  <c r="I147" i="10"/>
  <c r="H147" i="10"/>
  <c r="L146" i="10"/>
  <c r="I146" i="10"/>
  <c r="H146" i="10"/>
  <c r="L145" i="10"/>
  <c r="I145" i="10"/>
  <c r="H145" i="10"/>
  <c r="L144" i="10"/>
  <c r="I144" i="10"/>
  <c r="H144" i="10"/>
  <c r="L143" i="10"/>
  <c r="I143" i="10"/>
  <c r="H143" i="10"/>
  <c r="L142" i="10"/>
  <c r="I142" i="10"/>
  <c r="H142" i="10"/>
  <c r="L141" i="10"/>
  <c r="I141" i="10"/>
  <c r="H141" i="10"/>
  <c r="I140" i="10"/>
  <c r="H140" i="10"/>
  <c r="K139" i="10"/>
  <c r="I139" i="10"/>
  <c r="H139" i="10"/>
  <c r="L138" i="10"/>
  <c r="I138" i="10"/>
  <c r="H138" i="10"/>
  <c r="L137" i="10"/>
  <c r="I137" i="10"/>
  <c r="H137" i="10"/>
  <c r="L136" i="10"/>
  <c r="I136" i="10"/>
  <c r="H136" i="10"/>
  <c r="I135" i="10"/>
  <c r="H135" i="10"/>
  <c r="L134" i="10"/>
  <c r="I134" i="10"/>
  <c r="H134" i="10"/>
  <c r="L133" i="10"/>
  <c r="I133" i="10"/>
  <c r="H133" i="10"/>
  <c r="L132" i="10"/>
  <c r="I132" i="10"/>
  <c r="H132" i="10"/>
  <c r="L131" i="10"/>
  <c r="I131" i="10"/>
  <c r="H131" i="10"/>
  <c r="L130" i="10"/>
  <c r="I130" i="10"/>
  <c r="H130" i="10"/>
  <c r="L129" i="10"/>
  <c r="I129" i="10"/>
  <c r="H129" i="10"/>
  <c r="I128" i="10"/>
  <c r="H128" i="10"/>
  <c r="L127" i="10"/>
  <c r="I127" i="10"/>
  <c r="H127" i="10"/>
  <c r="L126" i="10"/>
  <c r="I126" i="10"/>
  <c r="H126" i="10"/>
  <c r="L125" i="10"/>
  <c r="I125" i="10"/>
  <c r="H125" i="10"/>
  <c r="L124" i="10"/>
  <c r="I124" i="10"/>
  <c r="H124" i="10"/>
  <c r="L123" i="10"/>
  <c r="I123" i="10"/>
  <c r="H123" i="10"/>
  <c r="L122" i="10"/>
  <c r="I122" i="10"/>
  <c r="H122" i="10"/>
  <c r="I121" i="10"/>
  <c r="H121" i="10"/>
  <c r="L120" i="10"/>
  <c r="I120" i="10"/>
  <c r="H120" i="10"/>
  <c r="L119" i="10"/>
  <c r="I119" i="10"/>
  <c r="H119" i="10"/>
  <c r="L118" i="10"/>
  <c r="I118" i="10"/>
  <c r="H118" i="10"/>
  <c r="I117" i="10"/>
  <c r="H117" i="10"/>
  <c r="K116" i="10"/>
  <c r="I116" i="10"/>
  <c r="H116" i="10"/>
  <c r="L115" i="10"/>
  <c r="I115" i="10"/>
  <c r="H115" i="10"/>
  <c r="L114" i="10"/>
  <c r="I114" i="10"/>
  <c r="H114" i="10"/>
  <c r="L113" i="10"/>
  <c r="I113" i="10"/>
  <c r="H113" i="10"/>
  <c r="L112" i="10"/>
  <c r="I112" i="10"/>
  <c r="H112" i="10"/>
  <c r="I111" i="10"/>
  <c r="H111" i="10"/>
  <c r="K110" i="10"/>
  <c r="I110" i="10"/>
  <c r="H110" i="10"/>
  <c r="L109" i="10"/>
  <c r="I109" i="10"/>
  <c r="H109" i="10"/>
  <c r="I108" i="10"/>
  <c r="H108" i="10"/>
  <c r="L107" i="10"/>
  <c r="I107" i="10"/>
  <c r="H107" i="10"/>
  <c r="L106" i="10"/>
  <c r="I106" i="10"/>
  <c r="H106" i="10"/>
  <c r="L105" i="10"/>
  <c r="I105" i="10"/>
  <c r="H105" i="10"/>
  <c r="L104" i="10"/>
  <c r="I104" i="10"/>
  <c r="H104" i="10"/>
  <c r="L103" i="10"/>
  <c r="I103" i="10"/>
  <c r="H103" i="10"/>
  <c r="L102" i="10"/>
  <c r="I102" i="10"/>
  <c r="H102" i="10"/>
  <c r="L101" i="10"/>
  <c r="I101" i="10"/>
  <c r="H101" i="10"/>
  <c r="I100" i="10"/>
  <c r="H100" i="10"/>
  <c r="K99" i="10"/>
  <c r="K92" i="10" s="1"/>
  <c r="I99" i="10"/>
  <c r="H99" i="10"/>
  <c r="L90" i="10"/>
  <c r="I90" i="10"/>
  <c r="H90" i="10"/>
  <c r="L86" i="10"/>
  <c r="I86" i="10"/>
  <c r="H86" i="10"/>
  <c r="I85" i="10"/>
  <c r="H85" i="10"/>
  <c r="L84" i="10"/>
  <c r="I84" i="10"/>
  <c r="H84" i="10"/>
  <c r="I83" i="10"/>
  <c r="H83" i="10"/>
  <c r="L82" i="10"/>
  <c r="I82" i="10"/>
  <c r="H82" i="10"/>
  <c r="L81" i="10"/>
  <c r="I81" i="10"/>
  <c r="H81" i="10"/>
  <c r="L80" i="10"/>
  <c r="I80" i="10"/>
  <c r="H80" i="10"/>
  <c r="L79" i="10"/>
  <c r="I79" i="10"/>
  <c r="H79" i="10"/>
  <c r="I78" i="10"/>
  <c r="H78" i="10"/>
  <c r="L77" i="10"/>
  <c r="I77" i="10"/>
  <c r="H77" i="10"/>
  <c r="I76" i="10"/>
  <c r="H76" i="10"/>
  <c r="L75" i="10"/>
  <c r="I75" i="10"/>
  <c r="H75" i="10"/>
  <c r="L74" i="10"/>
  <c r="I74" i="10"/>
  <c r="H74" i="10"/>
  <c r="L73" i="10"/>
  <c r="I73" i="10"/>
  <c r="H73" i="10"/>
  <c r="L72" i="10"/>
  <c r="I72" i="10"/>
  <c r="H72" i="10"/>
  <c r="I71" i="10"/>
  <c r="H71" i="10"/>
  <c r="L70" i="10"/>
  <c r="I70" i="10"/>
  <c r="H70" i="10"/>
  <c r="L69" i="10"/>
  <c r="I69" i="10"/>
  <c r="H69" i="10"/>
  <c r="I68" i="10"/>
  <c r="H68" i="10"/>
  <c r="L67" i="10"/>
  <c r="I67" i="10"/>
  <c r="H67" i="10"/>
  <c r="L66" i="10"/>
  <c r="I66" i="10"/>
  <c r="H66" i="10"/>
  <c r="L65" i="10"/>
  <c r="I65" i="10"/>
  <c r="H65" i="10"/>
  <c r="L64" i="10"/>
  <c r="I64" i="10"/>
  <c r="H64" i="10"/>
  <c r="L63" i="10"/>
  <c r="I63" i="10"/>
  <c r="H63" i="10"/>
  <c r="I62" i="10"/>
  <c r="H62" i="10"/>
  <c r="L61" i="10"/>
  <c r="I61" i="10"/>
  <c r="H61" i="10"/>
  <c r="L60" i="10"/>
  <c r="I60" i="10"/>
  <c r="H60" i="10"/>
  <c r="L59" i="10"/>
  <c r="I59" i="10"/>
  <c r="H59" i="10"/>
  <c r="L58" i="10"/>
  <c r="I58" i="10"/>
  <c r="H58" i="10"/>
  <c r="L57" i="10"/>
  <c r="I57" i="10"/>
  <c r="H57" i="10"/>
  <c r="I56" i="10"/>
  <c r="H56" i="10"/>
  <c r="K55" i="10"/>
  <c r="I55" i="10"/>
  <c r="H55" i="10"/>
  <c r="L54" i="10"/>
  <c r="I54" i="10"/>
  <c r="H54" i="10"/>
  <c r="L53" i="10"/>
  <c r="I53" i="10"/>
  <c r="H53" i="10"/>
  <c r="L52" i="10"/>
  <c r="I52" i="10"/>
  <c r="H52" i="10"/>
  <c r="L51" i="10"/>
  <c r="I51" i="10"/>
  <c r="H51" i="10"/>
  <c r="L50" i="10"/>
  <c r="I50" i="10"/>
  <c r="H50" i="10"/>
  <c r="I49" i="10"/>
  <c r="H49" i="10"/>
  <c r="I48" i="10"/>
  <c r="H48" i="10"/>
  <c r="L47" i="10"/>
  <c r="I47" i="10"/>
  <c r="H47" i="10"/>
  <c r="I46" i="10"/>
  <c r="H46" i="10"/>
  <c r="I45" i="10"/>
  <c r="H45" i="10"/>
  <c r="L44" i="10"/>
  <c r="I44" i="10"/>
  <c r="H44" i="10"/>
  <c r="L43" i="10"/>
  <c r="I43" i="10"/>
  <c r="H43" i="10"/>
  <c r="L42" i="10"/>
  <c r="I42" i="10"/>
  <c r="H42" i="10"/>
  <c r="L41" i="10"/>
  <c r="I41" i="10"/>
  <c r="H41" i="10"/>
  <c r="I40" i="10"/>
  <c r="H40" i="10"/>
  <c r="L39" i="10"/>
  <c r="I39" i="10"/>
  <c r="H39" i="10"/>
  <c r="L37" i="10"/>
  <c r="I37" i="10"/>
  <c r="H37" i="10"/>
  <c r="I36" i="10"/>
  <c r="H36" i="10"/>
  <c r="K35" i="10"/>
  <c r="I35" i="10"/>
  <c r="H35" i="10"/>
  <c r="I34" i="10"/>
  <c r="H34" i="10"/>
  <c r="L33" i="10"/>
  <c r="I33" i="10"/>
  <c r="H33" i="10"/>
  <c r="L32" i="10"/>
  <c r="I32" i="10"/>
  <c r="H32" i="10"/>
  <c r="L31" i="10"/>
  <c r="I31" i="10"/>
  <c r="H31" i="10"/>
  <c r="L30" i="10"/>
  <c r="I30" i="10"/>
  <c r="H30" i="10"/>
  <c r="I29" i="10"/>
  <c r="H29" i="10"/>
  <c r="L28" i="10"/>
  <c r="I28" i="10"/>
  <c r="H28" i="10"/>
  <c r="L27" i="10"/>
  <c r="I27" i="10"/>
  <c r="H27" i="10"/>
  <c r="L26" i="10"/>
  <c r="I26" i="10"/>
  <c r="H26" i="10"/>
  <c r="L25" i="10"/>
  <c r="I25" i="10"/>
  <c r="H25" i="10"/>
  <c r="L24" i="10"/>
  <c r="I24" i="10"/>
  <c r="H24" i="10"/>
  <c r="L23" i="10"/>
  <c r="I23" i="10"/>
  <c r="H23" i="10"/>
  <c r="L18" i="10"/>
  <c r="I18" i="10"/>
  <c r="H18" i="10"/>
  <c r="K16" i="10"/>
  <c r="I16" i="10"/>
  <c r="H16" i="10"/>
  <c r="L15" i="10"/>
  <c r="I15" i="10"/>
  <c r="H15" i="10"/>
  <c r="I14" i="10"/>
  <c r="H14" i="10"/>
  <c r="L13" i="10"/>
  <c r="I13" i="10"/>
  <c r="H13" i="10"/>
  <c r="L12" i="10"/>
  <c r="I12" i="10"/>
  <c r="H12" i="10"/>
  <c r="I11" i="10"/>
  <c r="H11" i="10"/>
  <c r="I10" i="10"/>
  <c r="H10" i="10"/>
  <c r="L9" i="10"/>
  <c r="I9" i="10"/>
  <c r="H9" i="10"/>
  <c r="L8" i="10"/>
  <c r="I8" i="10"/>
  <c r="H8" i="10"/>
  <c r="L7" i="10"/>
  <c r="I7" i="10"/>
  <c r="H7" i="10"/>
  <c r="I6" i="10"/>
  <c r="H6" i="10"/>
  <c r="I5" i="10"/>
  <c r="H5" i="10"/>
  <c r="I4" i="10"/>
  <c r="H4" i="10"/>
  <c r="K2" i="10"/>
  <c r="L139" i="10" l="1"/>
  <c r="M139" i="10" s="1"/>
  <c r="L35" i="10"/>
  <c r="M35" i="10" s="1"/>
  <c r="L116" i="10"/>
  <c r="M116" i="10" s="1"/>
  <c r="L110" i="10"/>
  <c r="M110" i="10" s="1"/>
  <c r="L99" i="10"/>
  <c r="L92" i="10" l="1"/>
  <c r="M92" i="10" s="1"/>
  <c r="M99" i="10"/>
  <c r="L91" i="10"/>
  <c r="L93" i="10" l="1"/>
  <c r="M93" i="10" s="1"/>
  <c r="L16" i="10"/>
  <c r="M91" i="10"/>
  <c r="M16" i="10" l="1"/>
  <c r="L89" i="10"/>
  <c r="L88" i="10" s="1"/>
  <c r="M88" i="10" s="1"/>
  <c r="L55" i="10" l="1"/>
  <c r="M55" i="10" s="1"/>
  <c r="M89" i="10"/>
  <c r="L2" i="10"/>
  <c r="M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tc={42787E83-E60C-4932-9EAF-1C243D774099}</author>
    <author>tc={D85286F0-FB2F-466B-9BB7-1E0B5FA91CF1}</author>
    <author>tc={354725B7-64CB-45AA-8A24-7F221C0220ED}</author>
    <author>tc={060F1FD3-9552-4CF9-B71E-ED5AAE2892B4}</author>
  </authors>
  <commentList>
    <comment ref="O6" authorId="0" shapeId="0" xr:uid="{42787E83-E60C-4932-9EAF-1C243D774099}">
      <text>
        <t>[Threaded comment]
Your version of Excel allows you to read this threaded comment; however, any edits to it will get removed if the file is opened in a newer version of Excel. Learn more: https://go.microsoft.com/fwlink/?linkid=870924
Comment:
    I don't think this is  the right link?</t>
      </text>
    </comment>
    <comment ref="A20" authorId="1" shapeId="0" xr:uid="{D85286F0-FB2F-466B-9BB7-1E0B5FA91CF1}">
      <text>
        <t>[Threaded comment]
Your version of Excel allows you to read this threaded comment; however, any edits to it will get removed if the file is opened in a newer version of Excel. Learn more: https://go.microsoft.com/fwlink/?linkid=870924
Comment:
    #update Swap B1.2 and B1.3</t>
      </text>
    </comment>
    <comment ref="Q57" authorId="2" shapeId="0" xr:uid="{354725B7-64CB-45AA-8A24-7F221C0220ED}">
      <text>
        <t>[Threaded comment]
Your version of Excel allows you to read this threaded comment; however, any edits to it will get removed if the file is opened in a newer version of Excel. Learn more: https://go.microsoft.com/fwlink/?linkid=870924
Comment:
    Is this the right link? Should we add this to the design area gudiance in networking and then call it out in management (BCDR)?</t>
      </text>
    </comment>
    <comment ref="O94" authorId="3" shapeId="0" xr:uid="{060F1FD3-9552-4CF9-B71E-ED5AAE2892B4}">
      <text>
        <t>[Threaded comment]
Your version of Excel allows you to read this threaded comment; however, any edits to it will get removed if the file is opened in a newer version of Excel. Learn more: https://go.microsoft.com/fwlink/?linkid=870924
Comment:
    So with the whitepaper does this gudiance not exsisit in Docs?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tc={51F99A89-CDB7-48FE-AEBD-CBE4E9FD2ACF}</author>
    <author>tc={87FAD11F-A3AC-4FA3-8894-7F575B387E3F}</author>
    <author>tc={8A09F558-C17F-4E31-B963-2635B4FCE41F}</author>
    <author>tc={94938635-E1D9-4911-BC24-70EEE6CA4CAA}</author>
    <author>tc={1E88801E-2107-48CC-8825-7F77FEF88AEA}</author>
    <author>tc={119CCABA-14F4-44A4-9C59-03B402A61425}</author>
  </authors>
  <commentList>
    <comment ref="O8" authorId="0" shapeId="0" xr:uid="{51F99A89-CDB7-48FE-AEBD-CBE4E9FD2ACF}">
      <text>
        <t>[Threaded comment]
Your version of Excel allows you to read this threaded comment; however, any edits to it will get removed if the file is opened in a newer version of Excel. Learn more: https://go.microsoft.com/fwlink/?linkid=870924
Comment:
    I don't think this is  the right link?</t>
      </text>
    </comment>
    <comment ref="B37" authorId="1" shapeId="0" xr:uid="{87FAD11F-A3AC-4FA3-8894-7F575B387E3F}">
      <text>
        <t>[Threaded comment]
Your version of Excel allows you to read this threaded comment; however, any edits to it will get removed if the file is opened in a newer version of Excel. Learn more: https://go.microsoft.com/fwlink/?linkid=870924
Comment:
    Should be in the section A2 Azure tenants. As it would be more related to the AAD tenant overall</t>
      </text>
    </comment>
    <comment ref="B39" authorId="2" shapeId="0" xr:uid="{8A09F558-C17F-4E31-B963-2635B4FCE41F}">
      <text>
        <t>[Threaded comment]
Your version of Excel allows you to read this threaded comment; however, any edits to it will get removed if the file is opened in a newer version of Excel. Learn more: https://go.microsoft.com/fwlink/?linkid=870924
Comment:
    Need a bit more description. Is it in terms of Azure AD administrative tasks? Or are we recommending separate account for Azure admin tasks, i.e assigning policy
Reply:
    Also Azure administrative privileged accounts.</t>
      </text>
    </comment>
    <comment ref="B53" authorId="3" shapeId="0" xr:uid="{94938635-E1D9-4911-BC24-70EEE6CA4CAA}">
      <text>
        <t xml:space="preserve">[Threaded comment]
Your version of Excel allows you to read this threaded comment; however, any edits to it will get removed if the file is opened in a newer version of Excel. Learn more: https://go.microsoft.com/fwlink/?linkid=870924
Comment:
    C2.2, Column B; Add "Use" at the begining to make it a complete sentence?
Reply:
    Done
</t>
      </text>
    </comment>
    <comment ref="B54" authorId="4" shapeId="0" xr:uid="{1E88801E-2107-48CC-8825-7F77FEF88AEA}">
      <text>
        <t>[Threaded comment]
Your version of Excel allows you to read this threaded comment; however, any edits to it will get removed if the file is opened in a newer version of Excel. Learn more: https://go.microsoft.com/fwlink/?linkid=870924
Comment:
    Incomplete sentence
Reply:
    Modified</t>
      </text>
    </comment>
    <comment ref="Q70" authorId="5" shapeId="0" xr:uid="{119CCABA-14F4-44A4-9C59-03B402A61425}">
      <text>
        <t>[Threaded comment]
Your version of Excel allows you to read this threaded comment; however, any edits to it will get removed if the file is opened in a newer version of Excel. Learn more: https://go.microsoft.com/fwlink/?linkid=870924
Comment:
    Is this the right link? Should we add this to the design area gudiance in networking and then call it out in management (BCDR)?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tc={F00C09A9-57F4-4730-BDA0-DB2A0B58639D}</author>
  </authors>
  <commentList>
    <comment ref="O4" authorId="0" shapeId="0" xr:uid="{F00C09A9-57F4-4730-BDA0-DB2A0B58639D}">
      <text>
        <t>[Threaded comment]
Your version of Excel allows you to read this threaded comment; however, any edits to it will get removed if the file is opened in a newer version of Excel. Learn more: https://go.microsoft.com/fwlink/?linkid=870924
Comment:
    So with the whitepaper does this gudiance not exsisit in Docs?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tc={AD04F258-C006-4CBB-B7D7-F6622F680C12}</author>
    <author>tc={9E5DF5BD-5F47-401D-8BA5-CBB33415A0AA}</author>
    <author>tc={D97D3466-32EE-46C3-ACC1-884BBCC5A60F}</author>
    <author>tc={29F17719-5B9E-494D-AD07-1C4D6A66FF88}</author>
  </authors>
  <commentList>
    <comment ref="A1" authorId="0" shapeId="0" xr:uid="{AD04F258-C006-4CBB-B7D7-F6622F680C12}">
      <text>
        <t xml:space="preserve">[Threaded comment]
Your version of Excel allows you to read this threaded comment; however, any edits to it will get removed if the file is opened in a newer version of Excel. Learn more: https://go.microsoft.com/fwlink/?linkid=870924
Comment:
    How the recommandations were selected ? We noticed that not all recommandations are included in this overview but we didn't undersatand the selection process.
Reply:
    Feedback 1 : priorities might have to be reviewed. Example : network design decisions and non reversible decisions (eg Availability sets/zones) might be set as high priority
Reply:
    Feedback 2 : (depending on the answer to 1st question) : It might be useful to select only the recommandations that are not adressed yet to help customer prioritize the actions he has to take. Maybe in another sheet ?
Reply:
    This is based on the field priority in the checklist there is a filer on it. In this view. The customer/consultant decide what is important/priority during the assessment. 
Reply:
    When already implemented priority in the checklist should be set to empty also action is not not required.
</t>
      </text>
    </comment>
    <comment ref="D20" authorId="1" shapeId="0" xr:uid="{9E5DF5BD-5F47-401D-8BA5-CBB33415A0AA}">
      <text>
        <t>[Threaded comment]
Your version of Excel allows you to read this threaded comment; however, any edits to it will get removed if the file is opened in a newer version of Excel. Learn more: https://go.microsoft.com/fwlink/?linkid=870924
Comment:
    Should this be "If devs already have Visual sudio subscriptions..."?</t>
      </text>
    </comment>
    <comment ref="E64" authorId="2" shapeId="0" xr:uid="{D97D3466-32EE-46C3-ACC1-884BBCC5A60F}">
      <text>
        <t>[Threaded comment]
Your version of Excel allows you to read this threaded comment; however, any edits to it will get removed if the file is opened in a newer version of Excel. Learn more: https://go.microsoft.com/fwlink/?linkid=870924
Comment:
    Create Hybrid connectivity network topology when required.
Consider Virtual WAN when designing for global transit network requirements and/or designing for multiple Branches based on SD WAN technology. VWAN brings networking, security, and routing functionalities together to provide a single operational interface and reduce operational overhead. Consider traditional hub spoke network architecture when limited regions are required.</t>
      </text>
    </comment>
    <comment ref="E66" authorId="3" shapeId="0" xr:uid="{29F17719-5B9E-494D-AD07-1C4D6A66FF88}">
      <text>
        <t xml:space="preserve">[Threaded comment]
Your version of Excel allows you to read this threaded comment; however, any edits to it will get removed if the file is opened in a newer version of Excel. Learn more: https://go.microsoft.com/fwlink/?linkid=870924
Comment:
    zure FW, include?: Advanced scenarios from Azure Fireall premium features such as TLS inspection, intrusion detection and prevention system (IDPS), URL filtering, and Web categories.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tc={50428BA4-5239-42F2-83BF-24FE9837DC7D}</author>
  </authors>
  <commentList>
    <comment ref="A1" authorId="0" shapeId="0" xr:uid="{50428BA4-5239-42F2-83BF-24FE9837DC7D}">
      <text>
        <t xml:space="preserve">[Threaded comment]
Your version of Excel allows you to read this threaded comment; however, any edits to it will get removed if the file is opened in a newer version of Excel. Learn more: https://go.microsoft.com/fwlink/?linkid=870924
Comment:
    How the recommandations were selected ? We noticed that not all recommandations are included in this overview but we didn't undersatand the selection process.
Reply:
    Feedback 1 : priorities might have to be reviewed. Example : network design decisions and non reversible decisions (eg Availability sets/zones) might be set as high priority
Reply:
    Feedback 2 : (depending on the answer to 1st question) : It might be useful to select only the recommandations that are not adressed yet to help customer prioritize the actions he has to take. Maybe in another sheet ?
Reply:
    This is based on the field priority in the checklist there is a filer on it. In this view. The customer/consultant decide what is important/priority during the assessment. 
Reply:
    When already implemented priority in the checklist should be set to empty also action is not not required.
</t>
      </text>
    </comment>
  </commentList>
</comments>
</file>

<file path=xl/sharedStrings.xml><?xml version="1.0" encoding="utf-8"?>
<sst xmlns="http://schemas.openxmlformats.org/spreadsheetml/2006/main" count="2741" uniqueCount="1027">
  <si>
    <t>Version 2.0</t>
  </si>
  <si>
    <t>date: January 2022</t>
  </si>
  <si>
    <t>Fill in  the green columns with the customer current setup and the note down actions</t>
  </si>
  <si>
    <t>* Status: Note down the current state of the best practice  Not Implemented, Partial Implemented, Implemented, Unknown to be validated, Not applicable, Currently not applicable</t>
  </si>
  <si>
    <t>* Estimated Percentage applied: fill in how complete the best practice is applied. When it is not applicable then choose also 100%</t>
  </si>
  <si>
    <t>* Remark: Note down remarks of the current state for the record if needed.</t>
  </si>
  <si>
    <t>* Action: Note down the action. Please remove any text in the template action if no action needs to be done</t>
  </si>
  <si>
    <t>* Priority: The priority of the action.  High, Medium, Low, Evaluate, -</t>
  </si>
  <si>
    <t>Optional add owner and deadline to manage the answers else remove</t>
  </si>
  <si>
    <t>Remove sections that are not applicable to get beter weighted score. Network topology.</t>
  </si>
  <si>
    <t>Sheet is used to perform an assessment of the current landing zone. Used in combination with explaining and discussing the Landing zone best practices in combination with what is already implemented deployed in the current landing zone</t>
  </si>
  <si>
    <t>Please always validate the latest recommendation on https://docs.microsoft.com/en-us/azure/cloud-adoption-framework/ready/enterprise-scale/architecture</t>
  </si>
  <si>
    <t>Review the weight of score, adjust if you think it is not correct and please provide feedback. Use it as an indicator.</t>
  </si>
  <si>
    <t>Other possible action, make also score per sub item</t>
  </si>
  <si>
    <t>ID</t>
  </si>
  <si>
    <t>Item</t>
  </si>
  <si>
    <t>Status</t>
  </si>
  <si>
    <t>Estimated Percentage applied</t>
  </si>
  <si>
    <t>Remark</t>
  </si>
  <si>
    <t>Action</t>
  </si>
  <si>
    <t>Priority</t>
  </si>
  <si>
    <t xml:space="preserve">Owner </t>
  </si>
  <si>
    <t>Deadline</t>
  </si>
  <si>
    <t>Best practice</t>
  </si>
  <si>
    <t>Weight</t>
  </si>
  <si>
    <t>Score</t>
  </si>
  <si>
    <t>Score percentage</t>
  </si>
  <si>
    <t>FT</t>
  </si>
  <si>
    <t>Topic Link header</t>
  </si>
  <si>
    <t>Content Link</t>
  </si>
  <si>
    <t>2nd Topic Link Header</t>
  </si>
  <si>
    <t>Content Link2</t>
  </si>
  <si>
    <t>Customer Question</t>
  </si>
  <si>
    <t>FT Recommendation</t>
  </si>
  <si>
    <t>AzGovViz</t>
  </si>
  <si>
    <t>Observation</t>
  </si>
  <si>
    <t>What is the output</t>
  </si>
  <si>
    <t>A</t>
  </si>
  <si>
    <t>Azure Billing and Active Directory Tenant</t>
  </si>
  <si>
    <t>--</t>
  </si>
  <si>
    <t>A1</t>
  </si>
  <si>
    <t>Planning for Enterprise Enrolment</t>
  </si>
  <si>
    <t>-</t>
  </si>
  <si>
    <t>Do not move or rename an EA Account in Azure AD. Periodically audit EA portal to review who has access.</t>
  </si>
  <si>
    <t>A1.1</t>
  </si>
  <si>
    <t>EA Administrator Notification Account</t>
  </si>
  <si>
    <t>Not applicable</t>
  </si>
  <si>
    <t>Remark is used to document briefly the current state</t>
  </si>
  <si>
    <t>Educate</t>
  </si>
  <si>
    <t>Setup the notification contact email address to ensure notifications are sent to an appropriate group mailbox.
Do not ignore notification emails sent to the notification account email address. Microsoft sends important EA wide communications to this account.</t>
  </si>
  <si>
    <t>A1.2</t>
  </si>
  <si>
    <t>Number of Departments</t>
  </si>
  <si>
    <t>Create a new department for IT if business domains have independent IT capabilities.
Organization can have a variety of structures such as functional, divisional, geographic, matrix or team structure. Leverage organizational structure to map organization structure to enterprise enrollment.</t>
  </si>
  <si>
    <t>A1.3</t>
  </si>
  <si>
    <t>Number and type of EA Account</t>
  </si>
  <si>
    <t>Partial Implemented</t>
  </si>
  <si>
    <t>Validate if not should be privileged named accounts</t>
  </si>
  <si>
    <t>Medium</t>
  </si>
  <si>
    <t>Only use the authentication type "Work and School Account" for all account types. Avoid using the MSA account type.
Restrict and minimize the number of Account Owners within the Enrollment to avoid the proliferation of admin access to Subscriptions and associated Azure resources.
If multiple Azure AD tenants are used, ensure the Account Owner is associated with the same tenant as where subscriptions for the account are provisioned.</t>
  </si>
  <si>
    <t>Yes</t>
  </si>
  <si>
    <t>Overview of user accounts in Azure Active Directory B2C</t>
  </si>
  <si>
    <t>https://docs.microsoft.com/en-us/azure/active-directory-b2c/user-overview</t>
  </si>
  <si>
    <t>A1.4</t>
  </si>
  <si>
    <t>Audit Interval for EA Portal for Microsoft account and required access</t>
  </si>
  <si>
    <t>Implement periodic reviews</t>
  </si>
  <si>
    <t>90 Days</t>
  </si>
  <si>
    <t>A1.5</t>
  </si>
  <si>
    <t>Make Use of Dev/Test EA subscription cost optimize</t>
  </si>
  <si>
    <t>If dev having already Visual studio subscription this could be a cost optimization for dev/test subscriptions</t>
  </si>
  <si>
    <t>Low</t>
  </si>
  <si>
    <t>Setup enterprise Dev/Test/Prod environments at an EA account level to support creation of dev/test workload for active Visual Studio subscribers. See https://docs.microsoft.com/en-us/visualstudio/subscriptions/azure-ea-devtest</t>
  </si>
  <si>
    <t>A1.6</t>
  </si>
  <si>
    <t>Assign Budget per account / Department to establish alerts</t>
  </si>
  <si>
    <t>Implemented</t>
  </si>
  <si>
    <t>Assign a budget for each account and establish an alert associated with the budget.</t>
  </si>
  <si>
    <t>A1.8</t>
  </si>
  <si>
    <t>Other notes, recommendations</t>
  </si>
  <si>
    <t>A2</t>
  </si>
  <si>
    <t>Azure AD Tenants</t>
  </si>
  <si>
    <t>A2.2</t>
  </si>
  <si>
    <t>AAD Tenants</t>
  </si>
  <si>
    <t>High</t>
  </si>
  <si>
    <t xml:space="preserve">Leverage Azure AD SSO based on the selected planning topology. (Azure AD Connect for each identity that is to be synchronized)
In case organization does not have existing identity infrastructure, then it is recommended to start by implementing Azure AD only identity deployment. Such deployment with Azure AD domain services and Enterprise mobility suite provide end to end protection for SaaS &amp; enterprise application as well as devices.  Use the tenant where the identity processes are implemented to connect the azure subscriptions, do not use dev/test tenants in combination with lifecycle of enterprise applications. If Dev/Test/Prod of a specific application are going to be completely isolated environments and integrated with AAD from an identity perspective, separate them at a tenant level (i.e. use multiple tenants). Avoid creating a new Azure AD tenant unless there is a strong IAM justification and processes are already in-place. Dev Test Active Directory can easily reside in an subscription connected to the main managed production tenant. </t>
  </si>
  <si>
    <t>A2.3</t>
  </si>
  <si>
    <t>AAD PIM for all tenant and M365 roles</t>
  </si>
  <si>
    <t>Use Azure AD privileged identity management for Identity and access management.</t>
  </si>
  <si>
    <t>A2.4</t>
  </si>
  <si>
    <t>Break the glass accounts</t>
  </si>
  <si>
    <t>Plan and implement for emergency access or break-glass accounts to prevent tenant-wide account lockout. See also https://docs.microsoft.com/en-us/azure/active-directory/roles/security-planning</t>
  </si>
  <si>
    <t>Manage emergency access accounts in Azure AD</t>
  </si>
  <si>
    <t>https://docs.microsoft.com/en-us/azure/active-directory/roles/security-emergency-access</t>
  </si>
  <si>
    <t>A2.5</t>
  </si>
  <si>
    <t>B</t>
  </si>
  <si>
    <t>Identity and Access Management</t>
  </si>
  <si>
    <t>B1</t>
  </si>
  <si>
    <t>Planning for identity and access management</t>
  </si>
  <si>
    <t>Use Azure RBAC to manage data plane access to resources where possible (e.g. Key Vault, Storage account, Azure SQL Database).</t>
  </si>
  <si>
    <t>B1.1</t>
  </si>
  <si>
    <t>Enforce a RBAC model</t>
  </si>
  <si>
    <t>Not Implemented</t>
  </si>
  <si>
    <t>Enforce a RBAC model for management groups, subscriptions, resource groups and resources</t>
  </si>
  <si>
    <t>What is Azure role-based access control (Azure RBAC)?</t>
  </si>
  <si>
    <t>https://docs.microsoft.com/en-us/azure/role-based-access-control/overview</t>
  </si>
  <si>
    <t>B1.2</t>
  </si>
  <si>
    <t>If AD on Windows server in use, can all required resources access correct domain controller?</t>
  </si>
  <si>
    <t>Deploy AD DS in an Azure virtual network</t>
  </si>
  <si>
    <t>https://docs.microsoft.com/en-us/azure/architecture/reference-architectures/identity/adds-extend-domain</t>
  </si>
  <si>
    <t>B1.3</t>
  </si>
  <si>
    <t>If Azure DS in use, deploy ADS within the primary region because this service can only be projected into one subscription</t>
  </si>
  <si>
    <t>What is Azure Active Directory Domain Services?</t>
  </si>
  <si>
    <t>https://docs.microsoft.com/en-us/azure/active-directory-domain-services/overview</t>
  </si>
  <si>
    <t>If Azure DS in use, evaluate the compatibility of all workloads</t>
  </si>
  <si>
    <t>B1.4</t>
  </si>
  <si>
    <t xml:space="preserve">Has Azure AD Application Proxy been considered for remote access to on-premises applications? </t>
  </si>
  <si>
    <t>Remote access to on-premises applications through Azure AD Application Proxy</t>
  </si>
  <si>
    <t>https://docs.microsoft.com/en-us/azure/active-directory/app-proxy/application-proxy</t>
  </si>
  <si>
    <t>B1.5</t>
  </si>
  <si>
    <t xml:space="preserve">Enforce MFA, Azure AD Conditional Access policies </t>
  </si>
  <si>
    <t>Enforce MFA for any user with rights to the Azure environment(s). This is a requirement of many compliance frameworks and greatly lowers the risk of credential theft and unauthorized access. MFA provides a second barrier of authentication adding another layer of security. It is recommended to enforce MFA and conditional access policies for all privileged accounts to make it more secure. MFA does provide another barrier of authentication but does not stop phishing or social engineering such as hacker taking physical possession of your phone or Sim Swapping or cloning. It is recommended that MFA should be implemented with device management policy(such as strong pin locking and encryption and erasing device remotely when its lost). Out of band multifactor authentication (such as biometric) is also consider secure form of MFA. Deploy Azure AD Conditional Access policies for any user with rights to the Azure environment(s). Doing so will provide another mechanism to help protect a controlled Azure environment from unauthorized access.</t>
  </si>
  <si>
    <t>What is Conditional Access?</t>
  </si>
  <si>
    <t>https://docs.microsoft.com/en-us/azure/active-directory/conditional-access/overview</t>
  </si>
  <si>
    <t>How it works: Azure AD Multi-Factor Authentication</t>
  </si>
  <si>
    <t>https://docs.microsoft.com/en-us/azure/active-directory/authentication/concept-mfa-howitworks</t>
  </si>
  <si>
    <t>B1.6</t>
  </si>
  <si>
    <t xml:space="preserve">"Azure AD only" groups for Azure control plane </t>
  </si>
  <si>
    <t xml:space="preserve">Use Azure AAD group for role RBAC on Management group level instead of direct assignments </t>
  </si>
  <si>
    <t>Use "Azure AD only" groups for Azure control plane resources in Azure AD PIM when granting access to resources.
Add on-premises groups to the "Azure AD only" group if there is an existing group management system already in place. Don't add users directly to Azure resource scopes. Instead add users to defined roles, which are then assigned to resource scopes. Direct user assignments circumvent centralized management, greatly increasing the management required to prevent unauthorized access to restricted data.</t>
  </si>
  <si>
    <t>Create a basic group and add members using Azure Active Directory</t>
  </si>
  <si>
    <t>https://docs.microsoft.com/en-us/azure/active-directory/fundamentals/active-directory-groups-create-azure-portal</t>
  </si>
  <si>
    <t>B1.7</t>
  </si>
  <si>
    <t>Custom Role Definitions +
AAD PIM for Azure roles</t>
  </si>
  <si>
    <t>Add also Azure role</t>
  </si>
  <si>
    <t>Use Azure AD Privileged Identity Management (PIM) to establish zero standing access and least privilege. We recommend that customers map the organization roles to the minimum level of access needed. Azure AD PIM can either be an extension of existing tools and processes, utilize Azure native as outlined above, or both as needed.
Use Azure AD PIM access reviews to periodically validate resource entitlements. Access reviews are part of many compliance frameworks so many organizations will already have a process in place to address this requirement.</t>
  </si>
  <si>
    <t>What is Azure AD Privileged Identity Management?</t>
  </si>
  <si>
    <t>https://docs.microsoft.com/en-us/azure/active-directory/privileged-identity-management/pim-configure</t>
  </si>
  <si>
    <t>B1.8</t>
  </si>
  <si>
    <t>AAD Diagnostic Logs</t>
  </si>
  <si>
    <t>Integrate Azure AD logs with the platform-central Azure Monitor. Azure Monitor allows for a single source of truth around log and monitoring data in Azure, giving organizations a cloud native options to meet requirements around log collection and retention.</t>
  </si>
  <si>
    <t>B1.9</t>
  </si>
  <si>
    <t>Custom RBAC Roles and Usage</t>
  </si>
  <si>
    <t>Use custom RBAC role definitions within the Azure AD tenant, considering the following key roles: Azure Platform Owner, NetOps, SecOps, DevOps</t>
  </si>
  <si>
    <t>Azure custom roles</t>
  </si>
  <si>
    <t>https://docs.microsoft.com/en-us/azure/role-based-access-control/custom-roles</t>
  </si>
  <si>
    <t>B1.10</t>
  </si>
  <si>
    <t>Separate admin accounts for cloud administrative tasks</t>
  </si>
  <si>
    <t>Creating separate admin accounts for users who need to conduct on-premises administrative tasks.
Deploying Privileged Access Workstations for Active Directory administrators. See also https://docs.microsoft.com/en-us/azure/active-directory/roles/security-planning</t>
  </si>
  <si>
    <t>B1.11</t>
  </si>
  <si>
    <t>B2</t>
  </si>
  <si>
    <t>Authentication Inside the Landing Zone</t>
  </si>
  <si>
    <t>B2.1</t>
  </si>
  <si>
    <t>Domain Controller in Azure or AADDS services</t>
  </si>
  <si>
    <t>B2.2</t>
  </si>
  <si>
    <t>Use Azure AD Application Proxy for Intranet application</t>
  </si>
  <si>
    <t>Currently not applicable</t>
  </si>
  <si>
    <t>Investigate the use of Azure AD Application proxy for Intranet applications</t>
  </si>
  <si>
    <t>If an organization has a scenario where an application that uses integrated Windows authentication must be accessed remotely through Azure AD, consider using Azure AD Application Proxy. https://docs.microsoft.com/en-us/azure/active-directory/manage-apps/application-proxy</t>
  </si>
  <si>
    <t>B2.3</t>
  </si>
  <si>
    <t>Use Managed Identities to authenticate to azure resource</t>
  </si>
  <si>
    <t>Use managed identities instead of service principals for authentication to Azure services. This approach reduces exposure to credential theft</t>
  </si>
  <si>
    <t>B2.4</t>
  </si>
  <si>
    <t>Identity network segmentation and connectivity design and separation of concerns for inside landing zone (legacy)  authentication</t>
  </si>
  <si>
    <t>Use a separate subscription and vNet. Alternative have Identity in a hub vNet.</t>
  </si>
  <si>
    <t>B2.5</t>
  </si>
  <si>
    <t>C</t>
  </si>
  <si>
    <t>Resrouce Organization</t>
  </si>
  <si>
    <t>C1</t>
  </si>
  <si>
    <t>Management Group Hierarchy</t>
  </si>
  <si>
    <t>C1.1</t>
  </si>
  <si>
    <t xml:space="preserve">Use Management groups for both policies and management RBAC </t>
  </si>
  <si>
    <t>Create a management group structure based on enterprise landing zone with platform and landing zone to be able to apply policies and RBAC for management role like platform owner, SysOps, NetOps and SecOps. See sample setup provided in document.</t>
  </si>
  <si>
    <t>Use management groups to enforce governance over all subscriptions.
Keep the Management Group hierarchy reasonably flat with ideally no more than 3-4 levels.
Avoid duplicating your organizational structure into a deeply nested management group hierarchy. Management groups should be used for policy assignment purposes, NOT for billing purposes.
Create management groups under your root level management group that represent the types of workloads (archetype) that you will host, based on their security, compliance, connectivity, and feature needs.
Create a Platform Management Group under the top-level (root) Management Group to support common platform policy and RBAC assignment.
Limit the number of Azure Policy assignments made at the root Management Group scope.
Do not create any subscriptions under the "root" Management Group.
Create a top-level Sandboxes management group to allow users to immediately experiment with Azure.</t>
  </si>
  <si>
    <t>What are Azure management groups?</t>
  </si>
  <si>
    <t>https://docs.microsoft.com/en-us/azure/governance/management-groups/overview</t>
  </si>
  <si>
    <t>Enforce a platform management group under the root management group to support common platform policy and Azure role assignment</t>
  </si>
  <si>
    <t>C1.2</t>
  </si>
  <si>
    <t>Enforce reasonably flat management group hierarchy with no more than three to four levels, ideally</t>
  </si>
  <si>
    <t>C1.3</t>
  </si>
  <si>
    <t>C2</t>
  </si>
  <si>
    <t>Subscription Organization and Governance</t>
  </si>
  <si>
    <t xml:space="preserve">
</t>
  </si>
  <si>
    <t>C2.1</t>
  </si>
  <si>
    <t>Create separate platform subscriptions for Management (Monitoring), Connectivity and Identity when these are required</t>
  </si>
  <si>
    <t>Create new subscription for Management with new Log Analytics, to isolate logging as this also will contain security logging. Keep Connectivity and identity in " General"</t>
  </si>
  <si>
    <t>Establish a dedicated management subscription in the Platform management group to support global management capabilities such as Azure Monitor Log Analytics workspaces and Azure Automation runbooks.
Establish a dedicated identity subscription in the Platform management group to host Windows Server Active Directory domain controllers, when necessary.
Establish a dedicated connectivity subscription in the Platform management group to host an Azure Virtual WAN hub, private Domain Name System (DNS), ExpressRoute circuit, and other networking resources. A dedicated subscription ensures that all foundation network resources are billed together and isolated from other workloads.</t>
  </si>
  <si>
    <t>If AD on Windows Server, establish a dedicated identity subscription in the Platform management group to host Windows Server Active Directory domain controllers</t>
  </si>
  <si>
    <t>C2.2</t>
  </si>
  <si>
    <t>Subscriptions as a democratized unit of management aligned with business needs and priorities.</t>
  </si>
  <si>
    <t>Subscriptions serve as a scale unit so that component workloads can scale within the platform subscription limits.
Subscriptions serve as a boundary for the assignment of Azure policies. For example, secure workloads, such as PCI workloads, typically require additional policies to achieve compliance. Instead of using a management group to group workloads that require PCI compliance, you can achieve the same isolation by using a subscription.
Subscriptions provide a management boundary for governance and isolation, allowing for a clear separation of concerns.
Avoid a rigid subscription model, and opt instead for a set of flexible criteria to group subscriptions across the organization. This flexibility ensures that as your organization's structure and workload composition changes, you can create new subscription groups instead of using a fixed set of existing subscriptions. One size doesn't fit all for subscriptions. What works for one business unit might not work for another. Some applications might coexist within the same landing zone subscription while others might require their own subscription.</t>
  </si>
  <si>
    <t>Enforce management groups under the root-level management group to represent the types of workloads, based on their security, compliance, connectivity, and feature needs.</t>
  </si>
  <si>
    <t>Do your group structure match the type of workload, security, compliance ot furture needs of the workload?</t>
  </si>
  <si>
    <t>C2.3</t>
  </si>
  <si>
    <t xml:space="preserve">Group subscriptions under Management groups to ensures that subscriptions with the same set of policies and Azure role assignments. </t>
  </si>
  <si>
    <t>Create the default grouping of Enterprise landing zone as a default and adopt new grouping when required</t>
  </si>
  <si>
    <t>Group subscriptions together under management groups aligned within the management group structure and policy requirements at scale. Grouping ensures that subscriptions with the same set of policies and Azure role assignments can inherit them from a management group, which avoids duplicate assignments.</t>
  </si>
  <si>
    <t>Enforce no subscriptions are placed under the root management group</t>
  </si>
  <si>
    <t>C2.4</t>
  </si>
  <si>
    <t>Have new subscription as a service. Automate subscription creation File &gt; New &gt; Landing Zone</t>
  </si>
  <si>
    <t>Create automation  see https://github.com/Azure/Enterprise-Scale/tree/main/examples/landing-zones</t>
  </si>
  <si>
    <t>Have in service catalog for appdev teams the service request new subscription. 
Deploy a new landing zone (File &gt; New &gt; Landing Zone): These are recurring activities that are required to instantiate a new landing zone.</t>
  </si>
  <si>
    <t>C2.5</t>
  </si>
  <si>
    <t>C3</t>
  </si>
  <si>
    <t>Configure Subscription Quota and Capacity</t>
  </si>
  <si>
    <t>C3.1</t>
  </si>
  <si>
    <t>Ensure that sufficient capacity and SKUs are available and the attained capacity can be understood and monitored</t>
  </si>
  <si>
    <t xml:space="preserve">Leverage subscriptions as scale units, scaling out resources and subscriptions as required.
Use reserved instances to prioritize reserved capacity in required regions.
This ensures that your workload will have the required services, even if there is a high demand for that resource in a given region at any time.
Establish a dashboard with custom views to monitor utilized capacity levels. Setup alerts if capacity utilization is reaching critical levels (e.g. 90% CPU utilization).
Configure quota increase as a part of subscription provisioning (e.g. total available VM cores within a subscription).
Govern subscription quotas using Azure Policy
Ensure required services and features are available within the chosen deployment regions.
</t>
  </si>
  <si>
    <t>Enforce that all subscription owners and IT core team are aware of subscription support limitations, Ensure required services and features are available within the chosen deployment regions</t>
  </si>
  <si>
    <t>https://docs.microsoft.com/en-us/azure/azure-resource-manager/management/azure-subscription-service-limits</t>
  </si>
  <si>
    <t>https://azure.microsoft.com/en-us/global-infrastructure/services/</t>
  </si>
  <si>
    <t>Have you made the subscriptions owners and IT Team aware of the Azure subscription limits? Do you have a capacity monitoring solutions for Azure workloads?</t>
  </si>
  <si>
    <t>Enforce that all subscription owners and IT core team are aware of subscription support limitations. Enforce a dashboard, workbook or manual process to monitor used capacity levels.</t>
  </si>
  <si>
    <t>C3.2</t>
  </si>
  <si>
    <t>C4</t>
  </si>
  <si>
    <t>Establish Cost Management</t>
  </si>
  <si>
    <t>C4.1</t>
  </si>
  <si>
    <t xml:space="preserve">Implement Cost transparency across a technical estate. </t>
  </si>
  <si>
    <t>Consider automated reporting when tags are enforced and applied with Power BI</t>
  </si>
  <si>
    <t>Use Azure Cost Management + Billing for cost aggregation. Make it available to application owners.</t>
  </si>
  <si>
    <t>Enforce a process for cost management</t>
  </si>
  <si>
    <t>https://docs.microsoft.com/en-us/azure/cost-management-billing/cost-management-billing-overview</t>
  </si>
  <si>
    <t>C4.2</t>
  </si>
  <si>
    <t>Tags enforced for billing</t>
  </si>
  <si>
    <t>See tags sheet for proposed tags</t>
  </si>
  <si>
    <t>Use Azure resource tags for cost categorization and resource grouping. Using tags allows you to have a chargeback mechanism for workloads that share a subscription or for a given workload that spans across multiple subscriptions.</t>
  </si>
  <si>
    <t>Resource tagging patterns</t>
  </si>
  <si>
    <t>https://docs.microsoft.com/en-us/azure/cloud-adoption-framework/decision-guides/resource-tagging/?toc=/azure/azure-resource-manager/management/toc.json#resource-tagging-patterns</t>
  </si>
  <si>
    <t>Ensure tags are used for billig and cost management</t>
  </si>
  <si>
    <t>C4.3</t>
  </si>
  <si>
    <t>Additional Tags  to be enforced or optional</t>
  </si>
  <si>
    <t>See tagging sheet for other options</t>
  </si>
  <si>
    <t>C4.4</t>
  </si>
  <si>
    <t>Set Budget on subscription or resourcegroup</t>
  </si>
  <si>
    <t>Have budget owner per Landingzone. Agree and set budget per landing zone and set budget alerts to budget owner and technical owners. Consider also yearly budget and forecast feature in budget alerts. Implement policy to enforce budget per subscriptions.</t>
  </si>
  <si>
    <t>C4.5</t>
  </si>
  <si>
    <t>D</t>
  </si>
  <si>
    <t>Network Topology and Connectivity</t>
  </si>
  <si>
    <t>D1</t>
  </si>
  <si>
    <t>Planning for IP Addressing</t>
  </si>
  <si>
    <t>D1.1</t>
  </si>
  <si>
    <t>plans for IP addressing in Azure to ensure that IP address space doesn't overlap across on-premises locations and Azure regions</t>
  </si>
  <si>
    <t>Plan for non-overlapping IP address spaces across Azure regions and on-premises locations well in advance.
Use IP addresses from the address allocation for private internets (RFC 1918).
For environments with limited private IP addresses (RFC 1918) availability, consider using IPv6.
Do not create unnecessarily large Virtual Networks (for example: /16) to ensure there is no unnecessary wastage of IP address space.
Do not create Virtual Networks without planning the required address space in advance, since adding address space will cause an outage once a Virtual Network is connected via Virtual Network Peering.
Do not use public IP addresses for Virtual Networks, especially if the public IP addresses do not belong to the customer.</t>
  </si>
  <si>
    <t>60-63</t>
  </si>
  <si>
    <t>Plan for IP addressing - Cloud Adoption Framework | Microsoft Docs</t>
  </si>
  <si>
    <t>Avoid using overlapping IP address ranges for production and DR sites.</t>
  </si>
  <si>
    <t>https://docs.microsoft.com/en-us/azure/virtual-network/virtual-networks-name-resolution-for-vms-and-role-instances</t>
  </si>
  <si>
    <t>D2</t>
  </si>
  <si>
    <t>DNS and name resolution for on-premises and Azure resources</t>
  </si>
  <si>
    <t>D2.1</t>
  </si>
  <si>
    <t xml:space="preserve">Implement central DNS name resolution when required or use Azure DNS </t>
  </si>
  <si>
    <t xml:space="preserve">For environments where name resolution in Azure is all that's required, use Azure Private DNS for resolution. Create a delegated zone for name resolution (such as azure.contoso.com). Enable auto-registration for Azure DNS to automatically manage the lifecycle of the DNS records for the virtual machines deployed within a virtual network. Special workloads that require and deploy their own DNS (such as Red Hat OpenShift) should use their preferred DNS solution.
</t>
  </si>
  <si>
    <t>For environments where name resolution across Azure and on-premises is required, use existing DNS infrastructure (for example, Active Directory integrated DNS) deployed onto at least two virtual machines (VMs). 
Configure DNS settings in virtual networks to use those DNS servers.</t>
  </si>
  <si>
    <t>D2.2</t>
  </si>
  <si>
    <t>Hybrid DNS Resolved (seamless resolving on-premise and the cloud )</t>
  </si>
  <si>
    <t>For environments where name resolution across Azure and on-premises is required, use existing DNS infrastructure (for example, Active Directory integrated DNS) deployed onto at least two virtual machines (VMs). Configure DNS settings in virtual networks to use those DNS servers.
You can still link an Azure Private DNS zone to the virtual networks and use DNS servers as hybrid resolvers with conditional forwarding to on-premises DNS names, such as onprem.contoso.com, by using on-premises DNS servers. You can configure on-premises servers with conditional forwarders to resolver VMs in Azure for the Azure Private DNS zone (for example, azure.contoso.com). Use a virtual machine as a resolver for cross-premises DNS resolution with Azure Private DNS.</t>
  </si>
  <si>
    <t>D2.3</t>
  </si>
  <si>
    <t>Central Private link private DNS zones when required</t>
  </si>
  <si>
    <t>Implement central connected Private DNS zones for PAAS private Link to the  General vNet where the domain controllers are placed</t>
  </si>
  <si>
    <t>Create the Azure Private DNS zone within a global connectivity subscription. You might create other Azure Private DNS zones (for example, privatelink.database.windows.net or privatelink.blob.core.windows.net for Azure Private Link).</t>
  </si>
  <si>
    <t>D3</t>
  </si>
  <si>
    <t>Define an Azure Networking Topology</t>
  </si>
  <si>
    <t>D3.1</t>
  </si>
  <si>
    <t>Defined network topology based on Virtual-WAN or Hub Spoke or Cloud only network topologies</t>
  </si>
  <si>
    <t>Create Hybrid connectivity network topology when required.
Consider Virtual WAN doing new large or global network deployments in Azure and/or multiple Branches based on SD WAN technology.
Consider Hub Spoke when have limited region deployments and not planning direct Branche connectivity.</t>
  </si>
  <si>
    <t>D4</t>
  </si>
  <si>
    <t>Connectivity to Azure</t>
  </si>
  <si>
    <t>D4.1</t>
  </si>
  <si>
    <t>connecting on-premises locations (other datacenters) to Azure</t>
  </si>
  <si>
    <t>Considering Expressroute setup to get dedicated lines. Could use SURFNet as ER provider.</t>
  </si>
  <si>
    <t>Use ExpressRoute as the primary connectivity channel for connecting an on-premises network to Azure. You can use VPNs as a source of backup connectivity to enhance connectivity resiliency. Use dual ExpressRoute circuits from different peering locations when you're connecting an on-premises location to virtual networks in Azure. This setup will ensure redundant paths to Azure by removing single points of failure between on-premises and Azure. When you use multiple ExpressRoute circuits, optimize ExpressRoute routing via BGP local preference and AS PATH prepending. Ensure that you're using the right SKU for the ExpressRoute/VPN gateways based on bandwidth and performance requirements.</t>
  </si>
  <si>
    <t>D4.2</t>
  </si>
  <si>
    <t>Deploy network components for connectivity to Azure  zone redundant for higher availability when required</t>
  </si>
  <si>
    <t>When having a clear Zone Redundant strategy implement also Zone Redundant VPN Gateway</t>
  </si>
  <si>
    <t>Evaluate</t>
  </si>
  <si>
    <t>Deploy a zone-redundant ExpressRoute gateway in the supported Azure regions.</t>
  </si>
  <si>
    <t>D4.3</t>
  </si>
  <si>
    <t xml:space="preserve">Monitor the connectivity to Azure capacity </t>
  </si>
  <si>
    <t>Implement NPM monitoring over S2S</t>
  </si>
  <si>
    <t>Proactively monitor ExpressRoute circuits by using Network Performance Monitor.</t>
  </si>
  <si>
    <t>D5</t>
  </si>
  <si>
    <t>Connectivity to Azure PaaS Services</t>
  </si>
  <si>
    <t>D5.1</t>
  </si>
  <si>
    <t>Use vNet integration to isolate PAAS endpoints when required</t>
  </si>
  <si>
    <t>Use VNet injection for supported Azure services to make them available from within a customer Virtual Network.
Azure PaaS services that have been injected into a Virtual Network still perform management plane operations using public IP addresses. Ensure that this communication is locked down within the Virtual Network using UDRs and NSGs.
Use Azure Private Link, where available, for shared Azure PaaS services.</t>
  </si>
  <si>
    <t>D5.2</t>
  </si>
  <si>
    <t>Implement DNS setup to support Private Link services DNS resolving</t>
  </si>
  <si>
    <t>D6</t>
  </si>
  <si>
    <t>Planning for Inbound and Outbound Internet Connectivity</t>
  </si>
  <si>
    <t>D6.1</t>
  </si>
  <si>
    <t>Secure  outbound connectivity to the public internet via Azure Firewall</t>
  </si>
  <si>
    <t>Use Firewall to secure outbound internet traffic. Implement by deployment and add UDR on GW subnet and Landing Zone Subscription vNet. Can be done one by one. Implement FQDN rules to allow only the necessary outbound websites that are required for windows and Linux servers.</t>
  </si>
  <si>
    <t>Use Azure Firewall to govern:
Azure outbound traffic to the internet.
Non-HTTP/S inbound connections.
East/west traffic filtering (if your organization requires it).
Use NVA when Azure Firewall does not fit to requirements or when there is a policy that enforce specific ISV</t>
  </si>
  <si>
    <t>D6.2</t>
  </si>
  <si>
    <t>Secure  inbound connectivity from the public internet via Application Gateway with Web Application Firewall (WAF) or FrontDoor WAF Policies</t>
  </si>
  <si>
    <t xml:space="preserve">Create clear policies when to use WAF and evaluate FrontDoor with WAF. </t>
  </si>
  <si>
    <t>Use Application Gateway WAF within a "Landing Zone" Virtual Network for protecting inbound HTTP/S traffic from the internet. Don't replicate on-premises perimeter network concepts and architectures into Azure. Similar security capabilities are available in Azure, but the implementation and architecture must be adapted to the cloud.
Use Azure Front Door WAF policies to provide global protection across Azure regions for inbound HTTP/S connections to a "Landing Zone".</t>
  </si>
  <si>
    <t>D6.3</t>
  </si>
  <si>
    <t>Use DDOS Protection to enhance security and insight</t>
  </si>
  <si>
    <t>Implement when needed to have additional protection of public IP (LB), App GW etc.</t>
  </si>
  <si>
    <t>Use Azure DDoS Protection Standard protection plans to help protect all public endpoints hosted within your virtual networks.</t>
  </si>
  <si>
    <t>D6.4</t>
  </si>
  <si>
    <t>When having a clear Zone Redundant strategy implement also Zone Redundant  Firewall</t>
  </si>
  <si>
    <t>D7</t>
  </si>
  <si>
    <t>Planning for Application Delivery</t>
  </si>
  <si>
    <t>D7.1</t>
  </si>
  <si>
    <t>Deliver internal-facing and external-facing apps in a secure, highly scalable, and highly available way.</t>
  </si>
  <si>
    <t xml:space="preserve">For secure delivery of HTTP/S apps, use Application Gateway v2 and ensure that WAF protection and policies are enabled. Deploy Azure Application Gateway v2 or partner NVAs used for inbound HTTP/S connections within the landing-zone virtual network and with the apps that they're securing. Use Azure Front Door with WAF policies to deliver and help protect global HTTP/S apps that span Azure regions. Use Traffic Manager to deliver global apps that span protocols other than HTTP/S.
</t>
  </si>
  <si>
    <t>D8</t>
  </si>
  <si>
    <t>Planning for "Landing Zone" Network Segmentation</t>
  </si>
  <si>
    <t>D8.1</t>
  </si>
  <si>
    <t>secure internal network segmentation within a landing zone to drive a network zero-trust implementation</t>
  </si>
  <si>
    <t xml:space="preserve">Use NSGs to selectively allow inter "Landing Zone" connectivity.
For VWAN-based network topologies, route traffic across "Landing Zones" via Azure Firewall only if the customer requires filtering and logging capabilities for traffic flowing across "Landing Zones". The application team should use application security groups at the subnet-level NSGs to help protect multitier VMs within the landing zone. Use NSGs and application security groups to micro-segment traffic within the landing zone and avoid using a central NVA to filter traffic flows.
</t>
  </si>
  <si>
    <t>D8.2</t>
  </si>
  <si>
    <t>Delegate Subnet creation to the landing zone owner</t>
  </si>
  <si>
    <t>Delegate subnet creation to the "Landing Zone" owner. This will enable them to define how to segment workloads across subnets (i.e. single large subnet, multi-tier app, VNet injected app)</t>
  </si>
  <si>
    <t>D8.3</t>
  </si>
  <si>
    <t xml:space="preserve">Implement NSG to protect traffic across subnets, as well as east-west traffic across the platform. </t>
  </si>
  <si>
    <t xml:space="preserve">Implement default NSG config like Deny inbound RDP/SSH connections, Allow communication with domain controllers. NSGs must be used to protect traffic across subnets, as well as east-west traffic across the platform (inter "Landing Zone" traffic) 
Application team should use Application Security Groups at the subnet level NSGs to protect multi-tier VMs within their "Landing Zone“. 
Use NSGs and ASGs to microsegment traffic within the "Landing Zone" and avoid using a central NVA to filter these traffic flows.
The Platform team can use Azure Policy to ensure an NSG with specific rules (such as deny inbound SSH or RDP from Internet, or allow/block traffic across landing zones) is always associated to subnets with Deny only policies
</t>
  </si>
  <si>
    <t>D8.4</t>
  </si>
  <si>
    <t xml:space="preserve">Enable NSG Flow Log </t>
  </si>
  <si>
    <t>No requirements</t>
  </si>
  <si>
    <t>Is recommended to enable NSG Flow Logs and feed them into Traffic Analytics to gain insights into internal and external traffic flows.</t>
  </si>
  <si>
    <t>D9</t>
  </si>
  <si>
    <t>Define Network Encryption Requirements</t>
  </si>
  <si>
    <t>D9.1</t>
  </si>
  <si>
    <t>Additional network encryption requirements between on-premises and Azure as well as across Azure regions</t>
  </si>
  <si>
    <t xml:space="preserve">Options to consider 
apply media access control security (MACsec) in combination with EXPRESSROUTE Direct
With Virtual WAN use VPN gateway to establish IPsec tunnels over ExpressRoute private peering or use partner NVAs to establish IPsec tunnels  when not implemented  Virtual WAN. </t>
  </si>
  <si>
    <t>D10</t>
  </si>
  <si>
    <t>Plan for traffic inspection</t>
  </si>
  <si>
    <t>D10.1</t>
  </si>
  <si>
    <t>Packet capture requirements</t>
  </si>
  <si>
    <t>Azure Virtual Network TAP (VTAP) is in preview, but your must reach to azurevnettap@microsoft.com for availability details.
Network Watcher packet captures in Network Watcher is GA, but captures are limited to a maximum period of 5 hours.
As alternative to Virtual Network TAP, evaluate the following options:
Use Network Watcher packet capture despite the limited capture window.
Evaluate if NSG Flow Logs v2 provide the level of detail required.
Use 3rd party solutions for scenarios where sustained deep packet inspection is required.
Do not develop a custom solution to mirror traffic. While this might be acceptable for small scale scenarios, this approach is not encouraged at scale due to complexity and supportability issues which may arise.</t>
  </si>
  <si>
    <t>D11</t>
  </si>
  <si>
    <t>Other networking notes, recommendations</t>
  </si>
  <si>
    <t>Connect to other cloud providers</t>
  </si>
  <si>
    <t>D11.1</t>
  </si>
  <si>
    <t>Establish  cross-cloud connectivity</t>
  </si>
  <si>
    <t>See considerations and recommondations https://docs.microsoft.com/en-us/azure/cloud-adoption-framework/ready/azure-best-practices/connectivity-to-other-providers</t>
  </si>
  <si>
    <t>D12</t>
  </si>
  <si>
    <t>E</t>
  </si>
  <si>
    <t>Governance</t>
  </si>
  <si>
    <t>E1</t>
  </si>
  <si>
    <t>E1.1</t>
  </si>
  <si>
    <t>If any data sovereignty requirements exist, custom user policies</t>
  </si>
  <si>
    <t>If any data sovereignty requirements exist, custom user policies can be deployed to enforce them</t>
  </si>
  <si>
    <t xml:space="preserve">Enabling Data Residency and Data Protection in Microsoft Azure Regions - This is a whitepaper resource - </t>
  </si>
  <si>
    <t>https://azure.microsoft.com/en-us/resources/achieving-compliant-data-residency-and-security-with-azure/</t>
  </si>
  <si>
    <t>E2</t>
  </si>
  <si>
    <t>E2.1</t>
  </si>
  <si>
    <t>Used Reserved Instances</t>
  </si>
  <si>
    <t>Enforce the use of reserved instances to prioritize reserved capacity in required regions. Then the workload will have the required capacity even when there's a high demand for that resource in a specific region.</t>
  </si>
  <si>
    <t>Reserved Instance</t>
  </si>
  <si>
    <t>Have you looked at Azure Reserved Instances to prioritze capacity in your regions; even when these specific resources are in high demand in your region?</t>
  </si>
  <si>
    <t>Management</t>
  </si>
  <si>
    <t>Planning for Platform Management and Monitoring</t>
  </si>
  <si>
    <t>Single Log monitor workspace</t>
  </si>
  <si>
    <t>Implement central monitoring for IAAS and PAAS logging. Use policies to enforce logging to central. Teams can  deploy App Insight or additional log analytics when need in LZ subscriptions.</t>
  </si>
  <si>
    <t>Use a single monitor logs workspace to manage platforms centrally except where Azure role-based access control (Azure RBAC), data sovereignty requirements and data retention policies mandate separate workspaces. Centralized logging is critical to the visibility required by operations management teams. Logging centralization drives reports about change management, service health, configuration, and most other aspects of IT operations. Converging on a centralized workspace model reduces administrative effort and the chances for gaps in observability.
All IAAS and PAAS monitoring. Application insight is separate per workload , lifecycle. 
Workspace configured in resource-centric access control mode, granular Azure RBAC is enforced to ensure application teams will only have access to the logs from their resources.
Don't send raw log entries back to on-premises monitoring systems. Instead, adopt a principle that data born in Azure stays in Azure. If on-premises SIEM integration is required, then send critical alerts instead of logs.</t>
  </si>
  <si>
    <t>E1.2</t>
  </si>
  <si>
    <t>Export logs to Azure Storage if log retention requirements exceed two years,</t>
  </si>
  <si>
    <t>evaluate when retention policy is ready</t>
  </si>
  <si>
    <t>Export logs to Azure Storage if log retention requirements exceed two years. Use immutable storage with a write-once, read-many policy to make data non-erasable and non-modifiable for a user-specified interval.</t>
  </si>
  <si>
    <t>E1.3</t>
  </si>
  <si>
    <t>Use Azure Policy for access control and compliance reporting.</t>
  </si>
  <si>
    <t>See policy sheet for proposed policies</t>
  </si>
  <si>
    <t>Azure Policy provides the ability to enforce organization-wide settings to ensure consistent policy adherence and fast violation detection. For more information, see Understand Azure Policy effects. Monitor in-guest virtual machine (VM) configuration drift using Azure Policy. Enabling guest configuration audit capabilities through policy helps application team workloads to immediately consume feature capabilities with little effort. Use policies to enforce deployment of VM monitoring and dependency agent deployment</t>
  </si>
  <si>
    <t>E1.4</t>
  </si>
  <si>
    <t>Update Management in Azure Automation as a long-term patching mechanism for both Windows and Linux VMs.</t>
  </si>
  <si>
    <t>Evaluate if Azure Update Management could have value</t>
  </si>
  <si>
    <t>Enforcing Update Management configurations via Azure Policy ensures that all VMs are included in the patch management regimen and provides application teams with the ability to manage patch deployment for their VMs. It also provides visibility and enforcement capabilities to the central IT team across all VMs.</t>
  </si>
  <si>
    <t>E1.5</t>
  </si>
  <si>
    <t>Use Network Watcher to proactively monitor traffic flows via Network Watcher NSG flow logs v2.</t>
  </si>
  <si>
    <t>Traffic Analytics analyzes NSG flow logs to gather deep insights about IP traffic within a virtual network and provides critical information for effective management and monitoring. Traffic Analytics provide information such as most communicating hosts and application protocols, most conversing host pairs, allowed or blocked traffic, inbound and outbound traffic, open internet ports, most blocking rules, traffic distribution per an Azure datacenter, virtual network, subnets, or rogue networks.</t>
  </si>
  <si>
    <t>E1.6</t>
  </si>
  <si>
    <t>Implement Resource locks to prevent accidental deletion of critical shared services.</t>
  </si>
  <si>
    <t>Planned used scripting to implement all production tag workloads should be locked</t>
  </si>
  <si>
    <t>Protect logs and other critical data resources to be deleted.</t>
  </si>
  <si>
    <t>E1.7</t>
  </si>
  <si>
    <t>Include Service and Health event in the monitoring</t>
  </si>
  <si>
    <t>Include alerts and add in the monitoring</t>
  </si>
  <si>
    <t>Include service and resource health events as part of the overall platform monitoring solution. Tracking service and resource health from the platform perspective is an important component of resource management in Azure.</t>
  </si>
  <si>
    <t>Planning for Application Management and Monitoring</t>
  </si>
  <si>
    <t xml:space="preserve">Allow app owners to create/use their own monitoring tools within the Landing Zone (RBAC). </t>
  </si>
  <si>
    <t>Application Insight or second Log Analytics target is allowed. Application monitoring can use dedicated Log Analytics workspaces.
For applications that are deployed to virtual machines, logs should be stored centrally to the dedicated Log Analytics workspace from a platform perspective, and application teams can access the logs subject to the RBAC they have on their applications/virtual machines.
Use Azure Monitor Metrics for time sensitive analysis.
Use shared storage accounts within the "Landing Zone" for Azure Diagnostic Extension log storage when required.
Leverage Azure Monitor Alerts for the generation of operational alerts.</t>
  </si>
  <si>
    <t>F</t>
  </si>
  <si>
    <t>Business Continuity and Disaster Recovery</t>
  </si>
  <si>
    <t>F1</t>
  </si>
  <si>
    <t>Planning for BCDR</t>
  </si>
  <si>
    <t>F1.1</t>
  </si>
  <si>
    <t>Provide baseline backup/restore capabilities</t>
  </si>
  <si>
    <t>Evaluate Native Backup Azure Backup for VM and PAAS backup driven by Policy to check compliance.  Deploy recovery vault for server with TAG</t>
  </si>
  <si>
    <t>Leverage Azure native backup capabilities.
Use native PaaS service disaster recovery capabilities.
Use Azure VM backup VM  snapshots and using Azure Backup and Recovery Services vaults.
Subscription limits restricting the number of Recovery Services vaults and the size of each vault.
Geo-replication and DR capabilities for PaaS services.</t>
  </si>
  <si>
    <t>F1.2</t>
  </si>
  <si>
    <t xml:space="preserve">Use Availability Zones to make deployment High Available over several zones. </t>
  </si>
  <si>
    <t>Create guidance when to use Zone redundant deployment, see also then network components redundancy.</t>
  </si>
  <si>
    <t>Workload suitability for Availability Zones or availability sets.
Data sharing and dependencies between zones.
The impact of Availability Zones on update domains compared to availability sets and the percentage of workloads that can be under maintenance simultaneously.
Support for specific virtual machine (VM) stock-keeping units with Availability Zones.
Using Availability Zones is required if Microsoft Azure ultra disk storage is used.</t>
  </si>
  <si>
    <t>F1.3</t>
  </si>
  <si>
    <t>Use Region for DR scenario or always available multi region deployments</t>
  </si>
  <si>
    <t xml:space="preserve">Create guidance for DR, Backup with Global Redundant storage for DR or ASR. </t>
  </si>
  <si>
    <t>Use Azure paired regions when planning for BCDR.
Employ Azure Site Recovery for Azure-to-Azure Virtual Machines disaster recovery scenarios. This enables you to replicate workloads across regions.
Consider redundant hybrid network architecture to ensure uninterrupted cross-premises connectivity in the event of an outage affecting an Azure region or peering provider location. Avoid using overlapping IP address ranges for production and DR sites.</t>
  </si>
  <si>
    <t>F1.4</t>
  </si>
  <si>
    <t>G</t>
  </si>
  <si>
    <t>Security</t>
  </si>
  <si>
    <t>G1</t>
  </si>
  <si>
    <t>Define Encryption and Key Management</t>
  </si>
  <si>
    <t>G1.1</t>
  </si>
  <si>
    <t>Keyvault best practices</t>
  </si>
  <si>
    <t xml:space="preserve">Provision Azure Key Vault with the soft delete and purge policies enabled to allow retention protection for deleted objects. Create written policy when </t>
  </si>
  <si>
    <t>Don't use centralized instances of Key Vault for application keys or secrets.
Don't share Key Vault instances between applications to avoid secret sharing across environments. Use a federated Azure Key Vault model to avoid transaction scale limits.
Provision Azure Key Vault with the soft delete and purge policies enabled to allow retention protection for deleted objects.
Follow a least privilege model by limiting authorization to permanently delete keys, secrets, and certificates to specialized custom Azure Active Directory (Azure AD) roles.
Automate the certificate management and renewal process with public certificate authorities to ease administration.
Establish an automated process for key and certificate rotation.
Enable firewall and virtual network service endpoint on the vault to control access to the key vault.
Use the platform-central Azure Monitor Log Analytics workspace to audit key, certificate, and secret usage within each instance of Key Vault.
Delegate Key Vault instantiation and privileged access and use Azure Policy to enforce a consistent compliant configuration.</t>
  </si>
  <si>
    <t>G1.2</t>
  </si>
  <si>
    <t>Encryption at rest</t>
  </si>
  <si>
    <t>Default to Microsoft-managed keys for principal encryption functionality and use customer-managed keys when required.</t>
  </si>
  <si>
    <t>G1.3</t>
  </si>
  <si>
    <t>Encryption in transit</t>
  </si>
  <si>
    <t>Create policies  to enforce for TLS, HTTPS</t>
  </si>
  <si>
    <t>Use policy to enforce Encryption in Transit for Azure services when applicable</t>
  </si>
  <si>
    <t>G2</t>
  </si>
  <si>
    <t>Plan for governance</t>
  </si>
  <si>
    <t>G2.1</t>
  </si>
  <si>
    <t>Region Policy for data sovereignty</t>
  </si>
  <si>
    <t>Implement WE , NE, Europe enforcement policy</t>
  </si>
  <si>
    <t>If any data sovereignty requirements exist, custom user policies can be deployed to enforce them.</t>
  </si>
  <si>
    <t>G2.2</t>
  </si>
  <si>
    <t xml:space="preserve">Tag policy </t>
  </si>
  <si>
    <t>When having defined the required tags create policy to append and enforce</t>
  </si>
  <si>
    <t>Identify required Azure tags and use the append policy mode to enforce usage.</t>
  </si>
  <si>
    <t>G2.3</t>
  </si>
  <si>
    <t>Map regulatory and compliance requirements to Azure Policy definitions and Azure role assignments.</t>
  </si>
  <si>
    <t>Map regulatory and compliance requirements to Azure Policy definitions and Azure role assignments. Based on existing requirements, regulatory and compliance controls (internal/external) - Determine what Azure Policies and Azure RBAC role are needed.</t>
  </si>
  <si>
    <t>G2.4</t>
  </si>
  <si>
    <t>Policy Management via Management groups</t>
  </si>
  <si>
    <t>Establish Azure Policy definitions at the top-level root management group so that they can be assigned at inherited scopes.
Manage policy assignments at the highest appropriate level with exclusions at bottom levels, if required.
Use Azure Policy to control resource provider registrations at the subscription and/or management group levels.
Use built-in policies where possible to minimize operational overhead.
Limit the number of Azure Policy assignments made at the root management group scope to avoid managing through exclusions at inherited scopes.</t>
  </si>
  <si>
    <t>G2.5</t>
  </si>
  <si>
    <t>Use policy to limit the services that can be used by the application teams</t>
  </si>
  <si>
    <t>G2.6</t>
  </si>
  <si>
    <t>Enable policies to prevent data exfiltration concerns. Defining requirements for private endpoints (Service Endpoints, Private Link)</t>
  </si>
  <si>
    <t>Evaluate requirements, if needed enforce via Policy</t>
  </si>
  <si>
    <t>G3</t>
  </si>
  <si>
    <t>Define security monitoring and an audit policy</t>
  </si>
  <si>
    <t>G3.1</t>
  </si>
  <si>
    <t>Use Azure AD reporting capabilities to generate access control audit reports.</t>
  </si>
  <si>
    <t>Data retention periods for audit data. Azure AD Premium reports have a 30-day retention period.</t>
  </si>
  <si>
    <t>G3.2</t>
  </si>
  <si>
    <t>Export Azure activity logs</t>
  </si>
  <si>
    <t>Implement Policy to enforce export</t>
  </si>
  <si>
    <t>Export Azure activity logs to Azure Monitor Logs for long-term data retention. Export to Azure Storage for long-term storage beyond two years, if necessary.
Enable via Policy</t>
  </si>
  <si>
    <t>Enforce a process to make resource owners aware of their roles and responsibilities, access review, budget review, policy compliance and remediate when necessary.</t>
  </si>
  <si>
    <t>https://docs.microsoft.com/en-us/azure/governance/management-groups/overview#audit-management-groups-using-activity-logs</t>
  </si>
  <si>
    <t>G3.3</t>
  </si>
  <si>
    <t>Enable Defender for Azure (Server, Storage, WebApp, Container etc.) for  E2E Security Monitoring</t>
  </si>
  <si>
    <t>Evaluate current settings and create policy based on Management group</t>
  </si>
  <si>
    <t>G3.4</t>
  </si>
  <si>
    <t>Update management and inventory for Virtual machines</t>
  </si>
  <si>
    <t>check if Azure Update Management could be used in parallel</t>
  </si>
  <si>
    <t>Use Azure policies to automatically deploy software configurations through VM extensions and enforce a compliant baseline VM configuration.
Monitor base operating system patching drift via Azure Monitor Logs and Azure Security Center.</t>
  </si>
  <si>
    <t>G3.5</t>
  </si>
  <si>
    <t>Data Retention policy for logging</t>
  </si>
  <si>
    <t>Evaluate current LA retention when guidance is ready</t>
  </si>
  <si>
    <t>G3.6</t>
  </si>
  <si>
    <t>Use Azure Sentinel as SIEM SOAR</t>
  </si>
  <si>
    <t>Evaluate to enable on new central LA or alternative import Azure Security Center alerts into existing Sentinel</t>
  </si>
  <si>
    <t>G4</t>
  </si>
  <si>
    <t>Planning for Platform Security</t>
  </si>
  <si>
    <t>G4.1</t>
  </si>
  <si>
    <t>Set Platform Security Baseline</t>
  </si>
  <si>
    <t>Security on by default using Azure Policy.
Use Azure Security Benchmark.</t>
  </si>
  <si>
    <t>G4.2</t>
  </si>
  <si>
    <t>security/service  allow-list plan</t>
  </si>
  <si>
    <t>Develop a security allow-list plan to assess services security configuration, monitoring, alerts, and how to integrate these with existing systems.
Capture security requirements and map it to Azure Services. Define implementation plans (short/mid/long term) and align Azure roadmap items.
Using Service enablement framework.</t>
  </si>
  <si>
    <t>G4.3</t>
  </si>
  <si>
    <t>Define responsibilities, Azure (MSFT), Platform (Customer) and Application teams (Customer)</t>
  </si>
  <si>
    <t>Define an incident response plan for Azure services before allowing it into production.
Consider Shared responsibility, HA and DR.</t>
  </si>
  <si>
    <t>H</t>
  </si>
  <si>
    <t>Platform Automation and DevOps</t>
  </si>
  <si>
    <t>H1</t>
  </si>
  <si>
    <t>Planning for a DevOps Approach</t>
  </si>
  <si>
    <t>H1.1</t>
  </si>
  <si>
    <t>Establish a cross functional DevOps Platform Team to build, manage and maintain your Enterprise Scale architecture.  This team should include members from your central IT, security, compliance, and business units teams to ensure a wide spectrum of your enterprise is represented.</t>
  </si>
  <si>
    <t>The list below presents a recommended set of DevOps roles for the central Platform Team.
Platform Ops (Platform Operations) to
Subscription provisioning and delegation of required network, IAM, and policies.
Platform management and monitoring (holistic).
Cost Management (holistic).
"Platform as Code" (management of templates, scripts and other assets).
Responsible for overall operations on Azure within the Azure AD tenant, such as managing service principles, Graph API registration, and role definitions.
SecOps (Security Operations)
Role based access control (holistic).
Key management (for central services, for example SMTP, Domain Controller).
Policy management and enforcement (holistic).
Security monitoring and audit (holistic).
NetOps (Network Operations)
Network Management (holistic).
Allow application owners to create and manage application resources through a DevOps model.
The list below presents a recommended DevOps role for application teams.
AppDevOps
Application migration and/or transformation.
Application management and monitoring.
Role based access control (app resources).
Security monitoring and audit (app resources).
Cost Management (app resources).
Network Management (app resources).
In some instances, customers may wish to break AppDevOps into more granular roles such as AppDataOps for database management like traditional DBA roles, or AppSecOps where more security sensitive applications are concerned; this is to be expected.</t>
  </si>
  <si>
    <t>H1.2</t>
  </si>
  <si>
    <t>Use Code Repositories</t>
  </si>
  <si>
    <t>Git allows sharing and working on the same code and provide a full version history of every changes.</t>
  </si>
  <si>
    <t>H1.3</t>
  </si>
  <si>
    <t>Use CI/CD pipeline</t>
  </si>
  <si>
    <t>Deploy applications and infrastructure via  continuous integration and either continuous delivery or continuous deployment.</t>
  </si>
  <si>
    <t>H1.4</t>
  </si>
  <si>
    <t>Use Infrastructure as Code</t>
  </si>
  <si>
    <t>Select ARM, Terraform as standard and provide sample deployments to include in pipeline</t>
  </si>
  <si>
    <t>Deploy infrastructure as code and sore these in git and integrate in CI/CD pipelines</t>
  </si>
  <si>
    <t>H1.5</t>
  </si>
  <si>
    <t>Consider azOps for managing the Enterprise scale landing zone declaratively to determine target goal state of the overall ESLZ platform.</t>
  </si>
  <si>
    <t xml:space="preserve">azOps Discover existing services (subscription, policy, roles)  deployed and bring them under source control so changes are done via code and pull request to have full traceability. </t>
  </si>
  <si>
    <t>H1.6</t>
  </si>
  <si>
    <t>Implement DevSecOps</t>
  </si>
  <si>
    <t>Unknown to be validated</t>
  </si>
  <si>
    <t>To be validated</t>
  </si>
  <si>
    <t>Shift to left security, part of the development cycle, include security in pipelines, sample vulnerability scanning of container registry of known Open Source vulnerabilities</t>
  </si>
  <si>
    <t>H1.7</t>
  </si>
  <si>
    <t>File &gt; New &gt; Landing Zone also set up a Git repository to host IaC and service principals for use with a platform pipeline for continuous integration and continuous deployment.</t>
  </si>
  <si>
    <t>H1.8</t>
  </si>
  <si>
    <t>Implement automation for File &gt; New &gt; Region</t>
  </si>
  <si>
    <t>H1.9</t>
  </si>
  <si>
    <t>Implement automation for File &gt; New &gt; Landing Zone for applications and workloads</t>
  </si>
  <si>
    <t>Evaluate PIM also for Subscription owners</t>
  </si>
  <si>
    <t>Create a subscription and move it under the Landing Zones management group scope.
Create Azure AD groups for the subscription, such as Owner, Reader, and Contributor.
Create Azure AD PIM entitlements for established Azure AD groups.</t>
  </si>
  <si>
    <t>H2</t>
  </si>
  <si>
    <t>Define Central and Federated Responsibilities</t>
  </si>
  <si>
    <t>H2.1</t>
  </si>
  <si>
    <t>recommended distribution of responsibilities between the central IT team and application teams</t>
  </si>
  <si>
    <t>Application functions
-Application migration and transformation.
-Application management and monitoring (application resources).
-Key management (application keys).
-Azure RBAC (application resources).
-Security monitoring and audit (application resources).
-Cost management (application resources).
-Network management (application resources).
Central functions
-Architecture governance.
-Subscription management.
-Platform as code (management of templates, scripts, and other assets).
-Policy management and enforcement (holistic).
-Platform management and monitoring (holistic).
-Azure RBAC (holistic).
-Key management (central services).
-Network management (including networks and network virtual appliances).
-Security monitoring and audit (holistic).
-Cost management (holistic).</t>
  </si>
  <si>
    <t>H2.2</t>
  </si>
  <si>
    <t>Implement Policy Driven Governance and Subscripton democratization to support AppDevOps teams.</t>
  </si>
  <si>
    <t>In some instances, you might want to break AppDevOps into more granular roles such as AppDataOps for database management or AppSecOps for more security-sensitive applications.
Provide a central application DevOps function to support applications that don't have existing DevOps capabilities or a business case to establish one (for example, legacy applications with minimal development capabilities).
Use a policy-driven approach with clear Azure RBAC boundaries to centrally enforce consistency and security across application teams. This ensures a least privilege approach is taken by using a combination of Azure RBAC and Azure Policy, and that workloads are compliant with Azure Policy assignments at all times.
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
Don't restrict application teams to use central artifacts or approaches because it hinders their agility. This includes enforcing the use of specific tooling for development and Infrastructure-As-Code, either directly or indirectly. You can enforce consistent baseline configurations through a policy-driven infrastructure approach and Azure RBAC. This ensures that application (business unit) teams are flexible enough to innovate while still able to draw from a predefined set of templates.
Don't force application teams to use a central process or provisioning pipeline for the instantiation or management of application resources. Existing teams that already rely on a DevOps pipeline for application delivery should still be able to use the same tools they have been using. Remember that you can still use Azure Policy to maintain guardrails, independent of how resources are deployed in Azure.</t>
  </si>
  <si>
    <t>Select the right status</t>
  </si>
  <si>
    <t>Estimate how good this item is implemented</t>
  </si>
  <si>
    <t>Describe briefly the action to be taken and select priority</t>
  </si>
  <si>
    <t>Use owner and deadline in review phase or action phase. Actions should be backlog items for the cloud platform team.</t>
  </si>
  <si>
    <t>A1-A</t>
  </si>
  <si>
    <t>Enterprise Agreement enrollment</t>
  </si>
  <si>
    <t>Remove Contract that is not used  EA, CSP or MCA</t>
  </si>
  <si>
    <t>EA Administrator notification contact email</t>
  </si>
  <si>
    <t>Create a new department for IT if business domains have independent IT capabilities. Department are not required for most organization 1 department is enough.
Organization can have a variety of structures such as functional, divisional, geographic, matrix or team structure. Leverage organizational structure to map organization structure to enterprise enrollment.</t>
  </si>
  <si>
    <t>Only use the authentication type "Work and School Account" for all account types. Avoid using the MSA account type.
Do not move or rename an EA Account in Azure AD. 
Restrict and minimize the number of Account Owners within the Enrollment to avoid the proliferation of admin access to Subscriptions and associated Azure resources.
If multiple Azure AD tenants are used, ensure the Account Owner is associated with the same tenant as where subscriptions for the account are provisioned.</t>
  </si>
  <si>
    <t xml:space="preserve">Assign a budget for each account and establish an alert associated with the budget.
Mostly not applicable when using budget on subscriptions, resource groups. </t>
  </si>
  <si>
    <t>A1.7</t>
  </si>
  <si>
    <t xml:space="preserve">Enable both DA View Charges and AO View Charges </t>
  </si>
  <si>
    <t xml:space="preserve">Enable both DA View Charges and AO View Charges on every Enterprise Agreement enrollment to allow users with the correct permissions to view Azure cost management data.
Could be not applicable when using budget on subscriptions, resource groups. </t>
  </si>
  <si>
    <t>Setup cost reporting with Azure Cost Management</t>
  </si>
  <si>
    <t>Use Azure Cost Management reports and views, which can use Azure metadata like tags and location to explore and analyze your organization's costs.
Optional when having multiple tenant consider EA cost reporting via PowerBi.</t>
  </si>
  <si>
    <t>A1-B</t>
  </si>
  <si>
    <t>Microsoft Customer Agreement service</t>
  </si>
  <si>
    <t>Agreement billing account notification contact email</t>
  </si>
  <si>
    <t>Set up a Notification Contact email address on the agreement billing account to ensure notifications are sent to an appropriate group mailbox.
Don't ignore notifications sent to the Contact email address. Microsoft sends important prompts to this addres</t>
  </si>
  <si>
    <t>Map your organization/ billing to your agreement hierarchy</t>
  </si>
  <si>
    <t>Use organizational structures to map your organization to your agreement hierarchy. Invoice sections are suitable for most scenarios. (An organization can have various structures, such as functional, divisional, geographic, matrix, or team).
If your business domain has independent IT capabilities, create a new invoice section for IT</t>
  </si>
  <si>
    <t>Assign a budget for each invoice section or billing profile</t>
  </si>
  <si>
    <t>Assign a budget for each invoice section or billing profile, and establish an alert associated with the budget.</t>
  </si>
  <si>
    <t>Audit Interval for required access</t>
  </si>
  <si>
    <t>Periodically audit the agreement billing RBAC role assignments to review who has access.</t>
  </si>
  <si>
    <t>Make Use of Dev/Test EA subscription cost optimize when available</t>
  </si>
  <si>
    <t>Use Azure Cost Management reports and views, which can use Azure metadata like tags and location to explore and analyze your organization's costs.</t>
  </si>
  <si>
    <t>A1-C</t>
  </si>
  <si>
    <t>Cloud Solution Provider service</t>
  </si>
  <si>
    <t>Ensure that Azure Lighthouse is used for administer</t>
  </si>
  <si>
    <t>Work with your CSP partner to ensure that Azure Lighthouse is used for administer on behalf of (AOBO) access for most support scenarios. See Azure Lighthouse and the Cloud Solution Provider program.
https://docs.microsoft.com/en-us/azure/lighthouse/concepts/cloud-solution-provider</t>
  </si>
  <si>
    <t>Discuss support with CSP partner</t>
  </si>
  <si>
    <t>Work with your CSP partner to understand how to create support cases and escalation processes.
Discuss how to create self-service subscriptions with your CSP partner.</t>
  </si>
  <si>
    <t>Use custom RBAC role definitions within the Azure AD tenant, considering the following key roles: Azure Platform Owner, NetOps, SecOps, DevOps. See Role Sheet to document custom roles.</t>
  </si>
  <si>
    <t>Separate privledged admin accounts for Azure administrative tasks.</t>
  </si>
  <si>
    <t>If AD on Windows server in use, can all required resources access correct domain controller?
If Azure DS in use, deploy ADS within the primary region because this service can only be projected into one subscription</t>
  </si>
  <si>
    <t xml:space="preserve">If an organization has a scenario where an application that uses integrated Windows authentication must be accessed remotely through Azure AD, consider using Azure AD Application Proxy. https://docs.microsoft.com/en-us/azure/active-directory/manage-apps/application-proxy
Has Azure AD Application Proxy been considered for remote access to on-premises applications? </t>
  </si>
  <si>
    <t>Resource Organization</t>
  </si>
  <si>
    <t>Use subscriptions as a democratized unit of management aligned with business needs and priorities.</t>
  </si>
  <si>
    <t>Group subscriptions under Management groups to ensures that subscriptions are aligned within the management group structure and policy requirements at scale.</t>
  </si>
  <si>
    <t xml:space="preserve">Leverage subscriptions as scale units, scaling out resources and subscriptions as required.
Use reserved instances to prioritize reserved capacity in required regions.
This ensures that your workload will have the required services, even if there is a high demand for that resource in a given region at any time.
Establish a dashboard with custom views to monitor utilized capacity levels. Setup alerts if capacity utilization is reaching critical levels (e.g. 90% core utilization).
Configure quota increase as a part of subscription provisioning (e.g. total available VM cores within a subscription).
Govern subscription quotas using Azure Policy
Ensure required services and features are available within the chosen deployment regions.
</t>
  </si>
  <si>
    <t>Defined network topology based on Virtual-WAN or hub-and-spoke or Cloud only network topologies</t>
  </si>
  <si>
    <t>Create Hybrid connectivity network topology when required.
Consider Virtual WAN doing new large or global network deployments in Azure and/or multiple Branches based on SD WAN technology.
Ensure, for new large or global network deployments in Azure where you need global transit connectivity across Azure regions and on-premises locations, use virtual WAN
Consider Hub Spoke when have limited region deployments and not planning direct Branche connectivity.
See below best practices per topology</t>
  </si>
  <si>
    <t>Hybrid DNS Resolved (seamless resolving on-premises and the cloud )</t>
  </si>
  <si>
    <t>Virtual WAN network topology (Microsoft-managed)</t>
  </si>
  <si>
    <t>Remove D4 items  when not used to get better weighted score</t>
  </si>
  <si>
    <t>When using Vitual WAN validate these best practices</t>
  </si>
  <si>
    <t>Ensure, for new large or global network deployments in Azure where you need global transit connectivity across Azure regions and on-premises locations, use virtual WAN.
Use a Virtual WAN hub per Azure region to connect multiple landing zones together across Azure regions via a common global Azure Virtual WAN.
Use Virtual Hub Routing features to further segment traffic between VNets and branches.
Connect Virtual WAN hubs to on-premises datacenters by using ExpressRoute
Connect branches and remote locations to the nearest Virtual WAN hub via Site-to-Site VPN, or enable branch connectivity to Virtual WAN via an SD-WAN partner solution.
Connect users to the Virtual WAN hub via a Point-to-Site VPN.
Follow the principle "traffic in Azure stays in Azure" so that communication across resources in Azure occurs via the Microsoft backbone network
For outbound Internet traffic protection and filtering, deploy Azure Firewall.
When you're deploying partner networking technologies and NVAs, verify configuration with partner vendor's guidance to ensure there are no conflicting configurations
Ensure that  Azure Virtual WAN and Azure Firewall resources are created in the connectivity subscription.
Ensure that the network architecture is within the Azure Virtual WAN limits.</t>
  </si>
  <si>
    <t>Use Azure Monitor Insights</t>
  </si>
  <si>
    <t>Use Azure Monitor Insights for Virtual WAN to monitor the end-to-end topology of the Virtual WAN as well as status and key metrics.</t>
  </si>
  <si>
    <t>Traditional Azure networking topology</t>
  </si>
  <si>
    <t>Remove D5 items  when not used to get better weighted score</t>
  </si>
  <si>
    <t>When using hub-and-spoke network topology validate these best practices</t>
  </si>
  <si>
    <t>Consider hub-and-spoke network topology for the following scenarios: A network architecture deployed within a single Azure region. A network architecture spans multiple Azure regions, and there's no need for transitive connectivity between virtual networks for landing zones across regions. A network architecture spans multiple Azure regions, and global VNet peering can be used to connect virtual networks across Azure regions. There's no need for transitive connectivity between VPN and ExpressRoute connections. The main hybrid connectivity method in place is ExpressRoute, and the number of VPN connections is less than 30 per VPN gateway. There's a dependency on centralized NVAs and granular routing. 
Use the topology of multiple virtual networks connected with multiple ExpressRoute circuits when one of these conditions is true: You need a high level of isolation. You need dedicated ExpressRoute bandwidth for specific business units. You've reached the maximum number of connections per ExpressRoute gateway (refer to the ExpressRoute limits article for the maximum number).
Ensure that shared services, including ExpressRoute gateways, VPN gateways, and Azure Firewall or partner NVAs in the central-hub virtual network. If necessary, also deploy Active Directory domain controllers and DNS servers.
When you're deploying partner networking technologies or NVAs, follow the partner vendor's guidance to ensure that: The vendor supports deployment scenario. The guidance is designed for high availability and maximal performance. There are no conflicting configurations with Azure networking.
Don't deploy L7 inbound NVAs such as Azure Application Gateway as a shared service in the central-hub virtual network. Instead, deploy them together with the app in their respective landing zones.
Ensure no transit in Azure between ExpressRoute and VPN gateways, isn't supported.
If transitivity between ExpressRoute and VPN gateways is required in Hub &amp; Spoke scenario, Azure Route Server should be used.
For network architectures with multiple hub-and-spoke topologies across Azure regions, use global virtual network peering to connect landing-zone virtual networks when a small number of landing zones need to communicate across regions. 
When you deploy a hub-and-spoke network architecture in two Azure regions and transit connectivity between all landing zones across regions is required, use ExpressRoute with dual circuits to provide transit connectivity for landing-zone virtual networks across Azure regions. 
When connecting spoke virtual networks to the central hub virtual network, there are two limits that must be considered: The maximum number of virtual network peering connections per virtual network.  The maximum number of prefixes advertised from Azure to on-premises via ExpressRoute with private peering.</t>
  </si>
  <si>
    <t>Monitor Azure networks</t>
  </si>
  <si>
    <t>Use Azure Monitor for Networks to monitor the end-to-end state of the networks on Azure.</t>
  </si>
  <si>
    <t>Proactively monitor ExpressRoute circuits by using Network Performance Monitor.
Use Connection Monitor for ExpressRoute to monitor connectivity between Azure cloud deployments and on-premises locations (Branch offices, etc.), detect network issues, identify and eliminate connectivity problems.</t>
  </si>
  <si>
    <t>Use VNet injection for supported Azure services to make them available from within a customer Virtual Network.
Azure PaaS services that have been injected into a Virtual Network still perform management plane operations using public IP addresses. Ensure that this communication is locked down within the Virtual Network using UDRs and NSGs.
Use Azure Private Link, where available, for shared Azure PaaS services. Access Azure PaaS services from on-premises via ExpressRoute private peering. This method avoids transiting over the public internet.
Access Azure PaaS services from on-premises via ExpressRoute with Private peering</t>
  </si>
  <si>
    <t>D7.2</t>
  </si>
  <si>
    <t>D7.3</t>
  </si>
  <si>
    <t>(do not) use virtual network service endpoints</t>
  </si>
  <si>
    <t>Don't enable virtual network service endpoints by default on all subnets
Use virtual network service endpoints to secure access to Azure PaaS services from within the virtual network, but only when Private Link isn't available and there are no data exfiltration concerns. 
To address data exfiltration concerns with service endpoints, use NVA filtering or use virtual network service endpoint policies for Azure Storage.</t>
  </si>
  <si>
    <t>D7.4</t>
  </si>
  <si>
    <t>Dont implement forced tunneling to enable communication from Azure to Azure resources.</t>
  </si>
  <si>
    <t>We don't recommend that you implement forced tunneling to enable communication from Azure to Azure resources.</t>
  </si>
  <si>
    <t>D7.5</t>
  </si>
  <si>
    <t>Limit cross-tenant private endpoint connections in Azure</t>
  </si>
  <si>
    <t>Deny private endpoints linked to services in other tenants
Deny connections from private endpoints created in other tenants</t>
  </si>
  <si>
    <t>Do not use Azure’s default internet outbound access for any scenario.</t>
  </si>
  <si>
    <t>Use NAT Gateway for online landing zones, which are Landing Zones not connected to the hub VNet, where compute resources require internet outbound access and do no need any of the security features provided by Azure Firewall (Standard or Premium) or a 3rd party NVA via the Hub network.</t>
  </si>
  <si>
    <t>Secure outbound connectivity to the public internet via Azure Firewall (or NVA)</t>
  </si>
  <si>
    <t>Use Azure Firewall to govern:
Azure outbound traffic to the internet.
Non-HTTP/S inbound connections.
East/west traffic filtering (if your organization requires it).
Use NVA when Azure Firewall does not fit to requirements or when there is a policy that enforce specific ISV
Use Firewall Manager with Virtual WAN to deploy and manage Azure firewalls across Virtual WAN hubs or in hub virtual networks. Firewall Manager is now in general availability for both Virtual WAN and regular virtual networks.
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</si>
  <si>
    <t>Configure supported partner SaaS security providers within Firewall Manager</t>
  </si>
  <si>
    <t>Configure supported partner SaaS security providers within Firewall Manager if the organization wants to use such solutions to help protect outbound connections.</t>
  </si>
  <si>
    <t>D9.2</t>
  </si>
  <si>
    <t>If partner NVAs are required for east/west or south/north traffic protection and filtering or inbound https</t>
  </si>
  <si>
    <t>For Virtual WAN network topologies, deploy the NVAs to a separate virtual network (for example, NVA virtual network). Then connect it to the regional Virtual WAN hub and to the landing zones that require access to NVAs. This article describes the process.
For non-Virtual WAN network topologies, deploy the partner NVAs in the central-hub virtual network.
If partner NVAs are required for inbound HTTP/S connections, deploy them within a landing-zone virtual network and together with the apps that they're protecting and exposing to the internet.</t>
  </si>
  <si>
    <t>Use Application Gateway WAF within a "Landing Zone" Virtual Network for protecting inbound HTTP/S traffic from the internet. Don't replicate on-premises perimeter network concepts and architectures into Azure. Similar security capabilities are available in Azure, but the implementation and architecture must be adapted to the cloud.
Use Azure Front Door WAF policies to provide global protection across Azure regions for inbound HTTP/S connections to a "Landing Zone".
If partner NVAs are required for inbound HTTP/S connections, deploy them within a landing-zone virtual network and together with the apps that they're protecting and exposing to the internet.
Use Azure Front Door and WAF policies to provide global protection across Azure regions for inbound HTTP/S connections to a landing zone.
When you're using Azure Front Door and Azure Application Gateway to help protect HTTP/S apps, use WAF policies in Azure Front Door. Lock down Azure Application Gateway to receive traffic only from Azure Front Door.</t>
  </si>
  <si>
    <t>D9.3</t>
  </si>
  <si>
    <t>Use Traffic Manager to deliver global apps that span protocols other than HTTP/S.</t>
  </si>
  <si>
    <t>Secure internal network segmentation within a landing zone to drive a network zero-trust implementation</t>
  </si>
  <si>
    <t>D10.2</t>
  </si>
  <si>
    <t>D10.3</t>
  </si>
  <si>
    <t xml:space="preserve">Implement default NSG config like Deny inbound RDP/SSH connections, Allow communication with domain controllers. NSGs must be used to protect traffic across subnets, as well as east-west traffic across the platform (inter "Landing Zone" traffic) 
Application teams should use Application Security Groups at the subnet level NSGs to protect multi-tier VMs within their "Landing Zone“. 
Use NSGs and ASGs to microsegment traffic within the "Landing Zone" and avoid using a central NVA to filter these traffic flows.
The Platform team can use Azure Policy to ensure an NSG with specific rules (such as deny inbound SSH or RDP from Internet, or allow/block traffic across landing zones) is always associated to subnets with Deny only policies
</t>
  </si>
  <si>
    <t>D10.4</t>
  </si>
  <si>
    <t>Enable NSG flow logs and feed them into Traffic Analytics</t>
  </si>
  <si>
    <t>Enable NSG flow logs and feed them into Traffic Analytics to gain insights into internal and external traffic flows.</t>
  </si>
  <si>
    <t xml:space="preserve">
</t>
  </si>
  <si>
    <t>Consider additional network encryption requirements between on-premises and Azure as well as across Azure regions</t>
  </si>
  <si>
    <t>Options to consider:
Apply media access control security (MACsec) in combination with EXPRESSROUTE Direct
For Virtual WAN scenarios where MACsec isn't an option (for example, not using ExpressRoute Direct), use a Virtual WAN VPN gateway to establish IPsec tunnels over ExpressRoute private peering
For non-Virtual WAN scenarios, and where MACsec isn't an option (for example, not using ExpressRoute Direct), the only options are: Use partner NVAs to establish IPsec tunnels over ExpressRoute private peering. Establish a VPN tunnel over ExpressRoute with Microsoft peering. Evaluate the capability to configure a Site-to-Site VPN connection over ExpressRoute private peering.
With Virtual WAN use VPN gateway to establish IPsec tunnels over ExpressRoute private peering or use partner NVAs to establish IPsec tunnels  when not implemented  Virtual WAN. You can apply media access control security (MACsec) encryption to ExpressRoute Direct to achieve network encryption.
If traffic between Azure regions must be encrypted, use global VNet peering to connect virtual networks across regions.
If native Azure solutions don't meet your requirements, use partner NVAs in Azure to encrypt traffic over ExpressRoute private peering.</t>
  </si>
  <si>
    <t>D12.1</t>
  </si>
  <si>
    <t>D13</t>
  </si>
  <si>
    <t>D13.1</t>
  </si>
  <si>
    <t>D13.2</t>
  </si>
  <si>
    <t>D14</t>
  </si>
  <si>
    <t>D14.1</t>
  </si>
  <si>
    <t>Other recommendations</t>
  </si>
  <si>
    <t>Track Cost</t>
  </si>
  <si>
    <t>Use Azure Cost Management + Billing for cost aggregation. Make it available to application owners.
Use tools such as Azure Cost management and billing to implement financial oversight on resources in your environment
Use tools such as tags in Azure to append metadata to resources to enable granular analysis of spend - for example, cost centre or project name</t>
  </si>
  <si>
    <t>Optimize your cloud investment</t>
  </si>
  <si>
    <t>E2.2</t>
  </si>
  <si>
    <t>Use Azure Advisor recommonendation to optimize cost</t>
  </si>
  <si>
    <t>E2.3</t>
  </si>
  <si>
    <t>Inventory &amp; visibility</t>
  </si>
  <si>
    <t xml:space="preserve">Use a single monitor logs workspace </t>
  </si>
  <si>
    <t xml:space="preserve">Azure Policy provides the ability to enforce organization-wide settings to ensure consistent policy adherence and fast violation detection. For more information, see Understand Azure Policy effects. Monitor in-guest virtual machine (VM) configuration drift using Azure Policy. Enabling guest configuration audit capabilities through policy helps application team workloads to immediately consume feature capabilities with little effort. Use policies to enforce deployment of VM monitoring and dependency agent deployment
Use deny policies to supplement Azure role assignments. Deny policies are used to prevent deploying and configuring resources that don't match defined standards by preventing the request from being sent to the resource provider. </t>
  </si>
  <si>
    <t>Monitor in-guest virtual machine (VM) configuration drift using Azure Policy.</t>
  </si>
  <si>
    <t>Monitor in-guest virtual machine (VM) configuration drift using Azure Policy. Enabling guest configuration audit capabilities through policy helps application team workloads to immediately consume feature capabilities with little effort.</t>
  </si>
  <si>
    <t>F1.5</t>
  </si>
  <si>
    <t>F1.6</t>
  </si>
  <si>
    <t>F1.7</t>
  </si>
  <si>
    <t>F1.8</t>
  </si>
  <si>
    <t>F1.9</t>
  </si>
  <si>
    <t xml:space="preserve">Don't send raw log entries back to on-premises monitoring systems. </t>
  </si>
  <si>
    <t>Don't send raw log entries back to on-premises monitoring systems. Instead, adopt a principle that data born in Azure stays in Azure. If on-premises SIEM integration is required, then send critical alerts instead of logs.</t>
  </si>
  <si>
    <t>F2</t>
  </si>
  <si>
    <t>F2.1</t>
  </si>
  <si>
    <t>F3</t>
  </si>
  <si>
    <t>Protect and recover</t>
  </si>
  <si>
    <t>F3.1</t>
  </si>
  <si>
    <t>F3.2</t>
  </si>
  <si>
    <t>F3.3</t>
  </si>
  <si>
    <t>F4</t>
  </si>
  <si>
    <t>Operational compliance</t>
  </si>
  <si>
    <t>F4.1</t>
  </si>
  <si>
    <t>F4.2</t>
  </si>
  <si>
    <t>F4.3</t>
  </si>
  <si>
    <t>F4.4</t>
  </si>
  <si>
    <t>F4.5</t>
  </si>
  <si>
    <t>F4.6</t>
  </si>
  <si>
    <t>F4.7</t>
  </si>
  <si>
    <t>Security/service  allow-list plan</t>
  </si>
  <si>
    <t xml:space="preserve">Deploy infrastructure as code and store these in git and integrate in CI/CD pipelines
Don't force application teams to use a central process or provisioning pipeline for the instantiation or management of application resources. </t>
  </si>
  <si>
    <t>Establish a common set of templates and libraries for application teams</t>
  </si>
  <si>
    <t>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t>
  </si>
  <si>
    <t>Application functions
-Application migration and transformation.
-Application management and monitoring (application resources).
-Key management (application keys).
-Azure RBAC (application resources).
-Security monitoring and audit (application resources).
-Cost management (application resources).
-Network management (application resources).
Central functions
-Architecture governance.
-Subscription management.
-Platform as code (management of templates, scripts, and other assets).
-Policy management and enforcement (holistic).
-Platform management and monitoring (holistic).
-Azure RBAC (holistic).
-Key management (central services).
-Network management (including networks and network virtual appliances).
-Security monitoring and audit (holistic).
-Cost management (holistic).</t>
  </si>
  <si>
    <t xml:space="preserve">Overall Score </t>
  </si>
  <si>
    <t>Total</t>
  </si>
  <si>
    <t>Overview of reccommentations environment design</t>
  </si>
  <si>
    <t>Use priority filer to hide and select the tagged priority</t>
  </si>
  <si>
    <t>Implement Break the glass</t>
  </si>
  <si>
    <t>(blank)</t>
  </si>
  <si>
    <t>Use Azure Firewall to secure outbound internet traffic. Implement by deployment and add UDR on GW subnet and Landing Zone Subscription vNet. Can be done one by one. Implement FQDN rules to allow only the necessary outbound websites that are required for windows and Linux servers.</t>
  </si>
  <si>
    <t xml:space="preserve">Use Azure Firewall to govern:
Azure outbound traffic to the internet.
Non-HTTP/S inbound connections.
East/west traffic filtering (if your organization requires it).
Use NVA when Azure Firewall does not fit to requirements or when there is a policy that </t>
  </si>
  <si>
    <t>Add also Azure role to PIM.</t>
  </si>
  <si>
    <t>Implement NSG flow logs</t>
  </si>
  <si>
    <t>Considering Expressroute setup to get dedicated lines. Could use xxx as ER provider.</t>
  </si>
  <si>
    <t>Use ExpressRoute as the primary connectivity channel for connecting an on-premises network to Azure. You can use VPNs as a source of backup connectivity to enhance connectivity resiliency. Use dual ExpressRoute circuits from different peering locations w</t>
  </si>
  <si>
    <t>Grand Total</t>
  </si>
  <si>
    <t>Overview of recommentations Compliance design</t>
  </si>
  <si>
    <t>Sum of Estimated Percentage applied</t>
  </si>
  <si>
    <t>Implement central monitoring for IAAS and PAAS logging. Use policies to enforce logging to central workspace. Teams can  deploy App Insight or additional log analytics when need in LZ subscriptions.</t>
  </si>
  <si>
    <t xml:space="preserve">Deploy infrastructure as code and sore these in git and integrate in CI/CD pipelines
Don't force application teams to use a central process or provisioning pipeline for the instantiation or management of application resources. </t>
  </si>
  <si>
    <t xml:space="preserve">Create </t>
  </si>
  <si>
    <t>Evaluate usage</t>
  </si>
  <si>
    <t>Role</t>
  </si>
  <si>
    <t>Usage</t>
  </si>
  <si>
    <t>Type</t>
  </si>
  <si>
    <t>Role name or custom name</t>
  </si>
  <si>
    <t>Actions</t>
  </si>
  <si>
    <t>No actions</t>
  </si>
  <si>
    <t>Proposed</t>
  </si>
  <si>
    <t>Proposed scope</t>
  </si>
  <si>
    <t>Proposed AAD group name</t>
  </si>
  <si>
    <t>Azure platform owner (such as the built-in Owner role)</t>
  </si>
  <si>
    <t>Management group and subscription lifecycle management</t>
  </si>
  <si>
    <t>build-in</t>
  </si>
  <si>
    <t>Owner</t>
  </si>
  <si>
    <t>*</t>
  </si>
  <si>
    <t>YES</t>
  </si>
  <si>
    <t>&lt;prefix&gt;</t>
  </si>
  <si>
    <t>Direct assigned,  azure-&lt;prefix&gt;-platform-owners</t>
  </si>
  <si>
    <t>Network management (NetOps)</t>
  </si>
  <si>
    <t>Platform-wide global connectivity management: virtual networks, UDRs, NSGs, NVAs, VPN, Azure ExpressRoute, and others</t>
  </si>
  <si>
    <t>Network Contributor</t>
  </si>
  <si>
    <t>"Microsoft.Authorization/*/read",
"Microsoft.Insights/alertRules/*",
"Microsoft.Network/*",
"Microsoft.ResourceHealth/availabilityStatuses/read",
"Microsoft.Resources/deployments/*",
"Microsoft.Resources/subscriptions/resourceGroups/read",
"Microsoft.Support/*"</t>
  </si>
  <si>
    <t>azure-&lt;prefix&gt;-platform-netOps</t>
  </si>
  <si>
    <t>Security operations (SecOps)</t>
  </si>
  <si>
    <t>Option 1: Build in Security Admin role</t>
  </si>
  <si>
    <t xml:space="preserve">build-in
</t>
  </si>
  <si>
    <t xml:space="preserve">Security Admin
</t>
  </si>
  <si>
    <t>"Microsoft.Authorization/*/read",
"Microsoft.Authorization/policyAssignments/*",
"Microsoft.Authorization/policyDefinitions/*",
"Microsoft.Authorization/policyExemptions/*",
"Microsoft.Authorization/policySetDefinitions/*",
"Microsoft.Insights/alertRules/*",
"Microsoft.Management/managementGroups/read",
"Microsoft.operationalInsights/workspaces/*/read",
"Microsoft.Resources/deployments/*",
"Microsoft.Resources/subscriptions/resourceGroups/read",
"Microsoft.Security/*",
"Microsoft.Support/*"</t>
  </si>
  <si>
    <t>azure-&lt;prefix&gt;-platform-secOps</t>
  </si>
  <si>
    <t>Option 2: Security administrator role with a horizontal view across the entire Azure estate and the Azure Key Vault purge policy</t>
  </si>
  <si>
    <t xml:space="preserve">Custom
</t>
  </si>
  <si>
    <t xml:space="preserve">SecOps
</t>
  </si>
  <si>
    <t xml:space="preserve"> "*/read", 
"*/register/action",
"Microsoft.Authorization/*/read",
"Microsoft.Authorization/policyAssignments/*",
"Microsoft.Authorization/policyDefinitions/*",
"Microsoft.Authorization/policyExemptions/*",
"Microsoft.Authorization/policySetDefinitions/*",
"Microsoft.Insights/alertRules/*",
"Microsoft.Management/managementGroups/read",
"Microsoft.operationalInsights/workspaces/*/read",
"Microsoft.Resources/deployments/*",
"Microsoft.Resources/subscriptions/resourceGroups/read",
"Microsoft.Security/*",
"Microsoft.Support/*",
"Microsoft.KeyVault/locations/deletedVaults/purge/action",
"Microsoft.PolicyInsights/*"</t>
  </si>
  <si>
    <t>Subscription owner</t>
  </si>
  <si>
    <t>Option 1: use build in roles owner</t>
  </si>
  <si>
    <t>&lt;subsciption&gt;</t>
  </si>
  <si>
    <t>&lt;subscription name&gt;-owners</t>
  </si>
  <si>
    <t>Option 2: use build in roles contributor</t>
  </si>
  <si>
    <t>Contributor</t>
  </si>
  <si>
    <t>"Microsoft.Authorization/*/Delete",
"Microsoft.Authorization/*/Write",
"Microsoft.Authorization/elevateAccess/Action",
"Microsoft.Blueprint/blueprintAssignments/write",
"Microsoft.Blueprint/blueprintAssignments/delete",
"Microsoft.Compute/galleries/share/action"</t>
  </si>
  <si>
    <t>&lt;&lt;subscription name&gt;-owners</t>
  </si>
  <si>
    <t>Option 3: Delegated role for subscription owner derived from subscription Owner role, no modify rights on role assignment and routes</t>
  </si>
  <si>
    <t>Custom</t>
  </si>
  <si>
    <t>SubscriptionOwner</t>
  </si>
  <si>
    <t xml:space="preserve"> "Microsoft.Authorization/*/write",
"Microsoft.Authorization/*/Delete",
"Microsoft.Authorization/elevateAccess/Action",
"Microsoft.Network/vpnGateways/*",
"Microsoft.Network/expressRouteCircuits/*",
"Microsoft.Network/routeTables/write",
"Microsoft.Network/routeTables/delete",
"Microsoft.Network/routeTables/routes/write",
"Microsoft.Network/routeTables/routes/delete",
"Microsoft.Network/vpnSites/*"</t>
  </si>
  <si>
    <t>Subscription Owner no Network write</t>
  </si>
  <si>
    <t>Option 4: Delegated role for subscription owner derived from subscription Owner role, no modify rights on role assignment and routes and no network write delete permissions</t>
  </si>
  <si>
    <t>SubscriptionOwnerNoNetwork</t>
  </si>
  <si>
    <t>"Microsoft.Authorization/*/write",
"Microsoft.Authorization/*/Delete",
"Microsoft.Authorization/elevateAccess/Action",
"Microsoft.Network/virtualNetworks/write",
"Microsoft.Network/virtualNetworks/delete",
"Microsoft.Network/vpnGateways/*",
"Microsoft.Network/azurefirewalls/*",
"Microsoft.Network/expressRouteCircuits/*",
"Microsoft.Network/routeTables/write",
"Microsoft.Network/routeTables/delete",
"Microsoft.Network/routeTables/routes/write",
"Microsoft.Network/routeTables/routes/delete",
"Microsoft.Network/virtualNetworks/virtualNetworkPeerings/write",
"Microsoft.Network/virtualNetworks/virtualNetworkPeerings/delete",
"Microsoft.Network/vpnSites/*"</t>
  </si>
  <si>
    <t>Subscription Contributor</t>
  </si>
  <si>
    <t>Create separate AAD group per subscription for contributor access. The oner can manage this group (owner of group)</t>
  </si>
  <si>
    <t>&lt;subscription name&gt;-contributors</t>
  </si>
  <si>
    <t>Subscription Reader</t>
  </si>
  <si>
    <t>Create separate AAD group per subscription for reader access. The oner can manage this group (owner of group)</t>
  </si>
  <si>
    <t>Reader</t>
  </si>
  <si>
    <t xml:space="preserve"> */read</t>
  </si>
  <si>
    <t>&lt;subscription name&gt;-readers</t>
  </si>
  <si>
    <t>Application owners (DevOps/AppOps)</t>
  </si>
  <si>
    <t>Contributor role granted for application/operations team at resource group level, can also be applied on subscription. This role derived from contributor role with additional restrictions to modify network resources. Consider when using this role only on the resource group level to add the delete resource group right to the notactions</t>
  </si>
  <si>
    <t>DevOpsAppOps</t>
  </si>
  <si>
    <t>"Microsoft.Authorization/*/write",
"Microsoft.Authorization/*/Delete",
"Microsoft.Authorization/elevateAccess/Action",
"Microsoft.Network/publicIPAddresses/write",
"Microsoft.Network/virtualNetworks/write",
"Microsoft.Network/virtualNetworks/delete",
"Microsoft.KeyVault/locations/deletedVaults/purge/action",
"Microsoft.Blueprint/blueprintAssignments/write",
"Microsoft.Blueprint/blueprintAssignments/delete",
"Microsoft.Compute/galleries/share/action",
"Microsoft.Network/vpnGateways/*",
"Microsoft.Network/azurefirewalls/*",
"Microsoft.Network/expressRouteCircuits/*",
"Microsoft.Network/routeTables/write",
"Microsoft.Network/routeTables/delete",
"Microsoft.Network/routeTables/routes/write",
"Microsoft.Network/routeTables/routes/delete",
"Microsoft.Network/networkSecurityGroups/securityRules/write",
"Microsoft.Network/networkSecurityGroups/securityRules/delete",
"Microsoft.Network/networkSecurityGroups/write",
"Microsoft.Network/networkSecurityGroups/delete",
"Microsoft.Network/networkSecurityGroups/join/action",
"Microsoft.Network/virtualNetworks/virtualNetworkPeerings/write",
"Microsoft.Network/virtualNetworks/virtualNetworkPeerings/delete",
"Microsoft.Network/virtualNetworks/subnets/write",
"Microsoft.Network/virtualNetworks/subnets/delete",
"Microsoft.Network/vpnSites/*"</t>
  </si>
  <si>
    <t>&lt;Resourcegroup level&gt;</t>
  </si>
  <si>
    <t>azure-&lt;subscription name&gt;-&lt;resourceGroup name&gt;-appOwners</t>
  </si>
  <si>
    <t>Application owners hybrid network access (DevOps/AppOps)</t>
  </si>
  <si>
    <t>Give application owners the right to create network interfaces in the hybrid network. This role should be applied only to the hybrid network resource group. This should only be used in when Application owner (DevOps/AppOps) is used on resource group level, this is not needed when this role is applied on subscription level.</t>
  </si>
  <si>
    <t>DevOpsAppOpsHybridNetworkAccess</t>
  </si>
  <si>
    <t>"Microsoft.Authorization/*/read",
"Microsoft.Insights/alertRules/*",
"Microsoft.Network/applicationGateways/backendAddressPools/join/action",
"Microsoft.Network/applicationSecurityGroups/read",
"Microsoft.Network/applicationSecurityGroups/joinIpConfiguration/action",
"Microsoft.Network/loadBalancers/backendAddressPools/join/action",
"Microsoft.Network/loadBalancers/inboundNatPools/join/action",
"Microsoft.Network/loadBalancers/inboundNatRules/join/action",
"Microsoft.Network/loadBalancers/probes/join/action",
"Microsoft.Network/loadBalancers/read",
"Microsoft.Network/networkInterfaces/*",
"Microsoft.Network/locations/*",
"Microsoft.Network/networkSecurityGroups/join/action",
"Microsoft.Network/networkSecurityGroups/read",
"Microsoft.Network/publicIPAddresses/join/action",
"Microsoft.Network/publicIPAddresses/read",
"Microsoft.Network/virtualNetworks/read",
"Microsoft.Network/virtualNetworks/subnets/read",
"Microsoft.Network/virtualNetworks/subnets/join/action",
"Microsoft.ResourceHealth/availabilityStatuses/read",
"Microsoft.Resources/deployments/*",
"Microsoft.Resources/subscriptions/resourceGroups/read",
"Microsoft.Support/*"</t>
  </si>
  <si>
    <t>Services Manager</t>
  </si>
  <si>
    <t xml:space="preserve">Architecture </t>
  </si>
  <si>
    <t>Senior &amp; Junior Consultant</t>
  </si>
  <si>
    <t>Aspire IT Team</t>
  </si>
  <si>
    <t xml:space="preserve">Architecture Team </t>
  </si>
  <si>
    <t>Deliverable or Task</t>
  </si>
  <si>
    <t>ISD Team</t>
  </si>
  <si>
    <t>Customer</t>
  </si>
  <si>
    <t>CSU</t>
  </si>
  <si>
    <t>Initiation &amp; Planning</t>
  </si>
  <si>
    <t>Share the Engagement Framework with the customer</t>
  </si>
  <si>
    <t>R</t>
  </si>
  <si>
    <t>I</t>
  </si>
  <si>
    <t> I</t>
  </si>
  <si>
    <t>Arrange a business meeting with the customer to identify the business strategy using the Azure Cloud Tracker Questionnaire</t>
  </si>
  <si>
    <t>Workshop with Aspire team to identify the current environment inventory list (Apps, Software, Hardware, Network, etc.)</t>
  </si>
  <si>
    <t>Publish Assessment tools prerequisites</t>
  </si>
  <si>
    <t>Run the assessment phase using Native Tools</t>
  </si>
  <si>
    <t>R </t>
  </si>
  <si>
    <t> A</t>
  </si>
  <si>
    <t>C </t>
  </si>
  <si>
    <t>Share Assessment outputs (TCO, Compatibility, Dependencies, Requirements)</t>
  </si>
  <si>
    <t>Design Phase</t>
  </si>
  <si>
    <t xml:space="preserve">Define the Services Modeling </t>
  </si>
  <si>
    <t> R</t>
  </si>
  <si>
    <t>Design the Migration Landing Zone</t>
  </si>
  <si>
    <t>Design the Vms Computing</t>
  </si>
  <si>
    <t>Design the Policy</t>
  </si>
  <si>
    <t>Design Data and Network</t>
  </si>
  <si>
    <t>Migration Technology tooling: (ASR, DMS, etc.)</t>
  </si>
  <si>
    <t>Design Generic Landing Zone (Network Design, Storage Design, Compute</t>
  </si>
  <si>
    <t>Data Design</t>
  </si>
  <si>
    <t xml:space="preserve">Subscription Design </t>
  </si>
  <si>
    <t xml:space="preserve">Cost &amp; Billing </t>
  </si>
  <si>
    <t>Naming Convention Design</t>
  </si>
  <si>
    <t>Azure Environments</t>
  </si>
  <si>
    <t>Production Environment: replication from on premises to azure.</t>
  </si>
  <si>
    <t>Staging: Partially replicated from on-premises while the rest is replicated from azure production environment.</t>
  </si>
  <si>
    <t>DevTest: Set up Azure Dev &amp; Test labs</t>
  </si>
  <si>
    <t>Migration Phase</t>
  </si>
  <si>
    <t> 15</t>
  </si>
  <si>
    <t>First Workloads Migration</t>
  </si>
  <si>
    <t> 16</t>
  </si>
  <si>
    <t xml:space="preserve">Divide the remaining VMS as per the Migration strategy Rehost, Refactor, Rearchitect, Rebuild </t>
  </si>
  <si>
    <t>A </t>
  </si>
  <si>
    <t>Backup- replicate the policies implemented on premises</t>
  </si>
  <si>
    <t>Monitoring – utilize the cutting-edge services / features available on azure.</t>
  </si>
  <si>
    <t>Fully automated patch management</t>
  </si>
  <si>
    <t>DevOps</t>
  </si>
  <si>
    <t>Migrate on-prem code repositories to Azure DevOps Repositories.</t>
  </si>
  <si>
    <t>Establish DevOps CI/CD pipeline. Configure one application for them to replicate the methodology on the rest of the applications.</t>
  </si>
  <si>
    <t>Optimization Phase</t>
  </si>
  <si>
    <r>
      <t> </t>
    </r>
    <r>
      <rPr>
        <b/>
        <sz val="9"/>
        <color theme="1"/>
        <rFont val="Verdana"/>
        <family val="2"/>
      </rPr>
      <t>17</t>
    </r>
  </si>
  <si>
    <t xml:space="preserve">Run Azure Cost Management </t>
  </si>
  <si>
    <t> C</t>
  </si>
  <si>
    <t>Apply Azure Hybrid and Reserved Instance &amp; Enable Azure Monitor and Log Analytics</t>
  </si>
  <si>
    <t>Security Phase</t>
  </si>
  <si>
    <t>Apply the Security Baseline</t>
  </si>
  <si>
    <t>Apply Identity Baseline</t>
  </si>
  <si>
    <t>Procure Vms for NGFW and WAF</t>
  </si>
  <si>
    <t>Replicate The policies implemented in on-prem firewall appliances.</t>
  </si>
  <si>
    <t>Implement Azure Policy to ensure compliance with corporate standards.</t>
  </si>
  <si>
    <t xml:space="preserve">Create ARM templates for standard app &amp; DB tier deployment to ensure consistency in future deployment of workloads. </t>
  </si>
  <si>
    <t>Create Azure Blueprints to define common patterns to develop reusable and rapidly deployable configurations </t>
  </si>
  <si>
    <t xml:space="preserve">Disaster Recovery </t>
  </si>
  <si>
    <t>VM-level replication to Azure secondary region.</t>
  </si>
  <si>
    <t>Storage Redundancy</t>
  </si>
  <si>
    <t>Azure Landing Zone Conceptual Archtecture</t>
  </si>
  <si>
    <t>Download one or both of the enterprise-scale architecture diagrams for customer as needed:</t>
  </si>
  <si>
    <t>Both the Virtual WAN and the hub-and-spoke architecture, as a Visio diagram (VSDX)</t>
  </si>
  <si>
    <t>Policy Asignement Name Name</t>
  </si>
  <si>
    <t>Definition</t>
  </si>
  <si>
    <t>Part of Reference Assignment</t>
  </si>
  <si>
    <t xml:space="preserve">Custom policy location reference custom policies or AZ State </t>
  </si>
  <si>
    <t>Applied</t>
  </si>
  <si>
    <t>Proposed Management Group</t>
  </si>
  <si>
    <t>Proposed effect when not leave default. Or Default Values</t>
  </si>
  <si>
    <t>Count</t>
  </si>
  <si>
    <t>Reference to resource</t>
  </si>
  <si>
    <t>(default) Effect</t>
  </si>
  <si>
    <t>Description</t>
  </si>
  <si>
    <t>ASC-Monitoring</t>
  </si>
  <si>
    <t>Initiative</t>
  </si>
  <si>
    <t xml:space="preserve">Build In </t>
  </si>
  <si>
    <t>1f3afdf9-d0c9-4c3d-847f-89da613e70a8</t>
  </si>
  <si>
    <t>Audit or AUditifNotExists</t>
  </si>
  <si>
    <t>Enable Monitoring in Azure Security Center</t>
  </si>
  <si>
    <t>Deploy-Resource-Diag</t>
  </si>
  <si>
    <t>REF Policies</t>
  </si>
  <si>
    <t>&lt;prefix&gt;/Deploy-Diag-LogAnalytics</t>
  </si>
  <si>
    <t>deployIfNotExists</t>
  </si>
  <si>
    <t xml:space="preserve">Deploy Diagnostic Settings to Azure Services. 50+ Azure Resource enable diagnostic monitoring to central Log analytics </t>
  </si>
  <si>
    <t>Deploy-Sql-Security</t>
  </si>
  <si>
    <t>&lt;prefix&gt;/Deploy-Sql-Security</t>
  </si>
  <si>
    <t>DeployIfNotExists</t>
  </si>
  <si>
    <t>Deploy SQL Database built-in SQL security configuration. Initiative enables , SQL security, TDE, vulnibility assesement</t>
  </si>
  <si>
    <t>Deploy-ASC-Standard</t>
  </si>
  <si>
    <t>&lt;prefix&gt;/Deploy-ASC-Standard</t>
  </si>
  <si>
    <t>Deploy Azure Defender settings in Azure Security Center.</t>
  </si>
  <si>
    <t>Deploy-AzActivity-Log</t>
  </si>
  <si>
    <t>&lt;Prefix&gt;/Deploy-Diagnostics-ActivityLog</t>
  </si>
  <si>
    <t>Deploy Diagnostic Settings for Activity Log to Log Analytics workspace</t>
  </si>
  <si>
    <t>Deploy-Linux-Arc-Monitoring</t>
  </si>
  <si>
    <t>9d2b61b4-1d14-4a63-be30-d4498e7ad2cf</t>
  </si>
  <si>
    <t>[Preview]: Deploy Log Analytics agent to Linux Azure Arc machines</t>
  </si>
  <si>
    <t>Deploy-VM-Monitoring</t>
  </si>
  <si>
    <t>55f3eceb-5573-4f18-9695-226972c6d74a</t>
  </si>
  <si>
    <t>Enable Azure Monitor for the virtual machines (VMs) in the specified scope (management group, subscription or resource group). Takes Log Analytics workspace as parameter.</t>
  </si>
  <si>
    <t>Deploy-VMSS-Monitoring</t>
  </si>
  <si>
    <t>75714362-cae7-409e-9b99-a8e5075b7fad</t>
  </si>
  <si>
    <t>Enable Azure Monitor for the Virtual Machine Scale Sets in the specified scope (Management group, Subscription or resource group). Takes Log Analytics workspace as parameter. Note: if your scale set upgradePolicy is set to Manual, you need to apply the extension to the all VMs in the set by calling upgrade on them. In CLI this would be az vmss update-instances.</t>
  </si>
  <si>
    <t>Deploy-Windows-Arc-Monitoring</t>
  </si>
  <si>
    <t>69af7d4a-7b18-4044-93a9-2651498ef203</t>
  </si>
  <si>
    <t>[Preview]: Deploy Log Analytics agent to Windows Azure Arc machines</t>
  </si>
  <si>
    <t>Allowed-ResourceLocation</t>
  </si>
  <si>
    <t>WestEurope, NorthEurope,
Europe</t>
  </si>
  <si>
    <t>e56962a6-4747-49cd-b67b-bf8b01975c4c</t>
  </si>
  <si>
    <t>deny</t>
  </si>
  <si>
    <t>This policy enables you to restrict the locations your organization can specify when deploying resources. Use to enforce your geo-compliance requirements. Excludes resource groups, Microsoft.AzureActiveDirectory/b2cDirectories, and resources that use the 'global' region.</t>
  </si>
  <si>
    <t>Allowed-RGLocation</t>
  </si>
  <si>
    <t>e765b5de-1225-4ba3-bd56-1ac6695af988</t>
  </si>
  <si>
    <t>Deny</t>
  </si>
  <si>
    <t>This policy enables you to restrict the locations your organization can create resource groups in. Use to enforce your geo-compliance requirements.</t>
  </si>
  <si>
    <t>Deploy-ASC-CE</t>
  </si>
  <si>
    <t>ffb6f416-7bd2-4488-8828-56585fef2be9</t>
  </si>
  <si>
    <t>Enable export to Log Analytics workspace of Azure Security Center data. This policy deploys an export to Log Analytics workspace configuration with your conditions and target workspace on the assigned scope. To deploy this policy on newly created subscriptions, open the Compliance tab, select the relevant non-compliant assignment and create a remediation task.</t>
  </si>
  <si>
    <t>Enforce-Tags</t>
  </si>
  <si>
    <t>Create custom initiative</t>
  </si>
  <si>
    <t>Create initiative or use existing tag policies</t>
  </si>
  <si>
    <t>Append or deny</t>
  </si>
  <si>
    <t>Use any of the existing Resource tag policies like "Require a tag on resource groups" , "Inherit a tag from the resource group if missing" to enforce the correct policy for cost control and management</t>
  </si>
  <si>
    <t>Deploy-LA-Config</t>
  </si>
  <si>
    <t>(used in initial deploy)</t>
  </si>
  <si>
    <t>&lt;prefix&gt;-management</t>
  </si>
  <si>
    <t>&lt;prefix&gt;/Deploy-LA-Config</t>
  </si>
  <si>
    <t>Deploy the configurations to the Log Analytics in the subscription. This includes a list of solutions like update, automation etc and enables the vminsight counters.</t>
  </si>
  <si>
    <t>Deploy-LogAnalytics</t>
  </si>
  <si>
    <t>&lt;prefix&gt;/Deploy-Log-Analytics</t>
  </si>
  <si>
    <t>Deploy the Log Analytics in the subscription</t>
  </si>
  <si>
    <t>Deploy-FirewallPolicy</t>
  </si>
  <si>
    <t>&lt;prefix-connectivity</t>
  </si>
  <si>
    <t>&lt;prefix&gt;/Deploy-FirewallPolicy</t>
  </si>
  <si>
    <t>Deploys Azure Firewall Manager policy in subscription where the policy is assigned.</t>
  </si>
  <si>
    <t>Deploy-HUB</t>
  </si>
  <si>
    <t>&lt;prefix&gt;/Deploy-HUB</t>
  </si>
  <si>
    <t>Deploys Virtual Network to be used as hub virtual network in desired region in the subscription where this policy is assigned.</t>
  </si>
  <si>
    <t>Deploy-vHUB</t>
  </si>
  <si>
    <t>&lt;prefix&gt;/Deploy-vHUB</t>
  </si>
  <si>
    <t>Deploy Virtual Hub network with Virtual Wan and Gateway and Firewall configured in the desired region.</t>
  </si>
  <si>
    <t>Deploy-vWAN</t>
  </si>
  <si>
    <t>&lt;prefix&gt;/Deploy-vWAN</t>
  </si>
  <si>
    <t>Deploy the Virtual WAN in the specific region.</t>
  </si>
  <si>
    <t>Append-KV-SoftDelete</t>
  </si>
  <si>
    <t>&lt;prefix&gt;-landingzones</t>
  </si>
  <si>
    <t>Productie</t>
  </si>
  <si>
    <t>&lt;prefix&gt;/Append-KV-SoftDelete</t>
  </si>
  <si>
    <t>append</t>
  </si>
  <si>
    <t>This policy enables you to ensure when a Key Vault is created with out soft delete enabled it will be added.</t>
  </si>
  <si>
    <t>Deny-AppGW-Without-WAF</t>
  </si>
  <si>
    <t>Audit</t>
  </si>
  <si>
    <t>&lt;prefix&gt;/Deny-AppGW-Without-WAF</t>
  </si>
  <si>
    <t>This policy enables you to restrict that Application Gateways is always deployed with WAF enabled</t>
  </si>
  <si>
    <t>Deploy-VM-Backup</t>
  </si>
  <si>
    <t>98d0b9f8-fd90-49c9-88e2-d3baf3b0dd86</t>
  </si>
  <si>
    <t>[Preview]: Configure backup on VMs without a given tag to a new recovery services vault with a default policy</t>
  </si>
  <si>
    <t>Deny-IP-forwarding</t>
  </si>
  <si>
    <t>88c0b9da-ce96-4b03-9635-f29a937e2900</t>
  </si>
  <si>
    <t>Network interfaces should disable IP forwarding</t>
  </si>
  <si>
    <t>Deploy-SQL-Security</t>
  </si>
  <si>
    <t>f4c68484-132f-41f9-9b6d-3e4b1cb55036</t>
  </si>
  <si>
    <t>Deploy Auditing on SQL servers</t>
  </si>
  <si>
    <t>Deploy-SQL-DB-Auditing</t>
  </si>
  <si>
    <t>a6fb4358-5bf4-4ad7-ba82-2cd2f41ce5e9</t>
  </si>
  <si>
    <t>AuditIfNotExists</t>
  </si>
  <si>
    <t>Auditing on SQL server should be enabled</t>
  </si>
  <si>
    <t>Enforce-SQL-Encryption</t>
  </si>
  <si>
    <t>86a912f6-9a06-4e26-b447-11b16ba8659f</t>
  </si>
  <si>
    <t>Deploy SQL DB transparent data encryption</t>
  </si>
  <si>
    <t>Deny-Storage-http</t>
  </si>
  <si>
    <t>404c3081-a854-4457-ae30-26a93ef643f9</t>
  </si>
  <si>
    <t>Secure transfer to storage accounts should be enabled</t>
  </si>
  <si>
    <t>Deploy-Storage-ATP</t>
  </si>
  <si>
    <t>361c2074-3595-4e5d-8cab-4f21dffc835c</t>
  </si>
  <si>
    <t>Deploy Advanced Threat Protection on Storage Accounts</t>
  </si>
  <si>
    <t>Deploy-AKS-Policy</t>
  </si>
  <si>
    <t>a8eff44f-8c92-45c3-a3fb-9880802d67a7</t>
  </si>
  <si>
    <t>Deploy Azure Policy Add-on to Azure Kubernetes Service clusters</t>
  </si>
  <si>
    <t>Deny-Privileged-AKS</t>
  </si>
  <si>
    <t>95edb821-ddaf-4404-9732-666045e056b4</t>
  </si>
  <si>
    <t>Do not allow privileged containers in Kubernetes cluster</t>
  </si>
  <si>
    <t>Deny-Privileged-Escalations-AKS</t>
  </si>
  <si>
    <t>1c6e92c9-99f0-4e55-9cf2-0c234dc48f99</t>
  </si>
  <si>
    <t>Kubernetes clusters should not allow container privilege escalation</t>
  </si>
  <si>
    <t>Enforce-AKS-HTTPS</t>
  </si>
  <si>
    <t>1a5b4dca-0b6f-4cf5-907c-56316bc1bf3d</t>
  </si>
  <si>
    <t>Enforce HTTPS ingress in Kubernetes cluster</t>
  </si>
  <si>
    <t>Deny-Subnets-Without-NSG</t>
  </si>
  <si>
    <t>&lt;prefix&gt;/Deny-Subnet-Without-Nsg</t>
  </si>
  <si>
    <t>Subnets should have a Network Security Group</t>
  </si>
  <si>
    <t>Deny-RDP-From-Internet</t>
  </si>
  <si>
    <t>&lt;prefix&gt;/Deny-RDP-From-Internet</t>
  </si>
  <si>
    <t>RDP access from the Internet should be blocked</t>
  </si>
  <si>
    <t>Deny-SSH-From-Internet</t>
  </si>
  <si>
    <t>2c89a2e5-7285-40fe-afe0-ae8654b92fab</t>
  </si>
  <si>
    <t>This policy audits any network security rule that allows SSH access from Internet</t>
  </si>
  <si>
    <t>Deploy-Network-Watcher</t>
  </si>
  <si>
    <t>a9b99dd8-06c5-4317-8629-9d86a3c6e7d9</t>
  </si>
  <si>
    <t>This policy creates a network watcher resource in regions with virtual networks. You need to ensure existence of a resource group named networkWatcherRG, which will be used to deploy network watcher instances.</t>
  </si>
  <si>
    <t>Deploy-Budget</t>
  </si>
  <si>
    <t>&lt;prefix&gt;-landingzones, &lt;prefix&gt;-sandbox</t>
  </si>
  <si>
    <t>&lt;prefix&gt;/Deploy-Budget</t>
  </si>
  <si>
    <t>Deploy a default budget on all subscriptions under the assigned scope</t>
  </si>
  <si>
    <t>Denied-Resources</t>
  </si>
  <si>
    <t>6c112d4e-5bc7-47ae-a041-ea2d9dccd749</t>
  </si>
  <si>
    <t>This policy enables you to specify the resource types that your organization cannot deploy.</t>
  </si>
  <si>
    <t>Denied-Vmsizes</t>
  </si>
  <si>
    <t>Deny-VNet-Peering</t>
  </si>
  <si>
    <t>&lt;prefix&gt;-online-isolated, &lt;prefix&gt;-sandbox</t>
  </si>
  <si>
    <t>&lt;prefix&gt;/Deny-VNet-Peering</t>
  </si>
  <si>
    <t>This policy denies the creation of vNet Peerings under the assigned scope.</t>
  </si>
  <si>
    <t>Deny-PublicIP</t>
  </si>
  <si>
    <t>&lt;prefix&gt;-corp</t>
  </si>
  <si>
    <t>&lt;prefix&gt;/Deny-PublicIP</t>
  </si>
  <si>
    <t>This policy denies creation of Public IPs under the assigned scope.</t>
  </si>
  <si>
    <t>Deny-Public-Endpoints-for-PaaS-Services</t>
  </si>
  <si>
    <t>&lt;prefix&gt;s/Deny-PublicEndpoints</t>
  </si>
  <si>
    <t>Public network access should be disabled for PAAS services. Denies the creation of PAAS  services with public endpoints on all landing zones. Cosmos, KeyVault, MariaDB,MySQL, PostgreSQL, SQL, Storage</t>
  </si>
  <si>
    <t>Deny-Private-DNS-Zones</t>
  </si>
  <si>
    <t>&lt;prefix&gt;/Deny-Private-DNS-Zones</t>
  </si>
  <si>
    <t>This policy denies the creation of a private DNS in the current scope, used in combination with policies that create centralized private DNS in connectivity subscription.</t>
  </si>
  <si>
    <t>Deploy-DNSZoneGroup-For-Blob-PrivateEndpoint</t>
  </si>
  <si>
    <t>&lt;prefix&gt;/Deploy-DNSZoneGroup-For-Blob-PrivateEndpoint</t>
  </si>
  <si>
    <t>Deploys the configurations of a Private DNS Zone Group by a parameter for Storage-Blob Private Endpoint. Used enforce the configuration to a single Private DNS Zone.</t>
  </si>
  <si>
    <t>Deploy-DNSZoneGroup-For-File-PrivateEndpoint</t>
  </si>
  <si>
    <t>&lt;prefix&gt;/Deploy-DNSZoneGroup-For-File-PrivateEndpoint</t>
  </si>
  <si>
    <t>Deploys the configurations of a Private DNS Zone Group by a parameter for Storage-File Private Endpoint. Used enforce the configuration to a single Private DNS Zone.</t>
  </si>
  <si>
    <t>Deploy-DNSZoneGroup-For-KeyVault-PrivateEndpoint</t>
  </si>
  <si>
    <t>&lt;prefix&gt;/Deploy-DNSZoneGroup-For-KeyVault-PrivateEndpoint</t>
  </si>
  <si>
    <t>Deploys the configurations of a Private DNS Zone Group by a parameter for Key Vault Private Endpoint. Used enforce the configuration to a single Private DNS Zone.</t>
  </si>
  <si>
    <t>Deploy-DNSZoneGroup-For-Queue-PrivateEndpoint</t>
  </si>
  <si>
    <t>&lt;prefix&gt;/Deploy-DNSZoneGroup-For-Queue-PrivateEndpoint</t>
  </si>
  <si>
    <t>Deploys the configurations of a Private DNS Zone Group by a parameter for Storage-Queue Private Endpoint. Used enforce the configuration to a single Private DNS Zone.</t>
  </si>
  <si>
    <t>Deploy-DNSZoneGroup-For-Sql-PrivateEndpoint</t>
  </si>
  <si>
    <t>&lt;prefix&gt;/Deploy-DNSZoneGroup-For-Sql-PrivateEndpoint</t>
  </si>
  <si>
    <t>Deploys the configurations of a Private DNS Zone Group by a parameter for SQL Private Private Endpoint. Used enforce the configuration to a single Private DNS Zone.</t>
  </si>
  <si>
    <t>Deploy-DNSZoneGroup-For-Table-PrivateEndpoint</t>
  </si>
  <si>
    <t>&lt;prefix&gt;/Deploy-DNSZoneGroup-For-Table-PrivateEndpoint</t>
  </si>
  <si>
    <t>Deploys the configurations of a Private DNS Zone Group by a parameter for Storage-Table Private Endpoint. Used enforce the configuration to a single Private DNS Zone.</t>
  </si>
  <si>
    <t>Deploy-vNet</t>
  </si>
  <si>
    <t>&lt;prefix&gt;/Deploy-vNet</t>
  </si>
  <si>
    <t>Deploy spoke network with configuration to hub network based on ipam configuration object</t>
  </si>
  <si>
    <t>Deploy-VNET-HubSpoke</t>
  </si>
  <si>
    <t>&lt;prefix&gt;/Deploy-VNET-HubSpoke</t>
  </si>
  <si>
    <t>This policy deploys virtual network and peer to the hub</t>
  </si>
  <si>
    <t>Deploy-DDoSProtection</t>
  </si>
  <si>
    <t>&lt;prefix&gt;-Online</t>
  </si>
  <si>
    <t>&lt;prefix&gt;/Deploy-DDoSProtection</t>
  </si>
  <si>
    <t>Deploys an Azure DDoS Protection Standard plan</t>
  </si>
  <si>
    <t>Deploy-Nsg-FlowLogs</t>
  </si>
  <si>
    <t>&lt;prefix&gt;/Deploy-Nsg-FlowLogs</t>
  </si>
  <si>
    <t>Deploys NSG flow logs and traffic analytics to a storageaccountid with a specfied retention period.</t>
  </si>
  <si>
    <t>Deploy-Windows-DomainJoin</t>
  </si>
  <si>
    <t>&lt;prefix&gt;/Deploy-Windows-DomainJoin</t>
  </si>
  <si>
    <t>Deploy Windows Domain Join Extension with keyvault configuration when the extension does not exist on a given windows Virtual Machine</t>
  </si>
  <si>
    <t>Deny-AA-child-resources</t>
  </si>
  <si>
    <t>Specific Resourcegroup</t>
  </si>
  <si>
    <t>&lt;prefix&gt;/Deny-AA-child-resources</t>
  </si>
  <si>
    <t>This policy denies the creation of child resources on the Automation Account</t>
  </si>
  <si>
    <t>Column1</t>
  </si>
  <si>
    <t>Examples</t>
  </si>
  <si>
    <t>Proposed category</t>
  </si>
  <si>
    <t>Proposed tags accepted</t>
  </si>
  <si>
    <t>Functional</t>
  </si>
  <si>
    <t>app = catalogsearch1
tier = web
webserver = apache
env = prod
env = staging
env = dev</t>
  </si>
  <si>
    <t>Categorize resources in relation to their purpose within a workload, what environment they've been deployed to, or other functionality and operational details. These tags are also usefull for accounting to dril down in the cost per app and per env</t>
  </si>
  <si>
    <t>Classification</t>
  </si>
  <si>
    <t>confidentiality = private
SLA = 24hours</t>
  </si>
  <si>
    <t>Classifies a resource by how it is used and what policies apply to it.</t>
  </si>
  <si>
    <t>Accounting</t>
  </si>
  <si>
    <t>costcenter=2100
department = finance
program = business-initiative
region = northamerica</t>
  </si>
  <si>
    <t>Allows a resource to be associated with specific groups within an organization for billing purposes.</t>
  </si>
  <si>
    <t>Partnership</t>
  </si>
  <si>
    <t>owner = jsmith
contactalias = catsearchowners
stakeholders = user1;user2;user3</t>
  </si>
  <si>
    <t>Provides information about what people (outside of IT) are related or otherwise affected by the resource.</t>
  </si>
  <si>
    <t>Purpose</t>
  </si>
  <si>
    <t>businessprocess = support
businessimpact = moderate
revenueimpact = high</t>
  </si>
  <si>
    <t>Aligns resources to business functions to better support investment decisions.</t>
  </si>
  <si>
    <t xml:space="preserve">See https://docs.microsoft.com/en-us/azure/cloud-adoption-framework/decision-guides/resource-tagging/ </t>
  </si>
  <si>
    <t>Tags</t>
  </si>
  <si>
    <t>No</t>
  </si>
  <si>
    <t>Planned</t>
  </si>
  <si>
    <t>Not Planned</t>
  </si>
  <si>
    <t/>
  </si>
  <si>
    <t>Use priority filter to hide and select the tagged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</si>
</sst>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0"/>
      <color theme="0"/>
      <name val="Calibri"/>
      <family val="2"/>
      <scheme val="minor"/>
    </font>
    <font>
      <u/>
      <sz val="11"/>
      <color theme="10"/>
      <name val="Calibri"/>
      <family val="2"/>
      <scheme val="minor"/>
    </font>
    <font>
      <b/>
      <sz val="10"/>
      <color theme="3"/>
      <name val="Calibri"/>
      <family val="2"/>
      <scheme val="minor"/>
    </font>
    <font>
      <sz val="10"/>
      <color rgb="FF000000"/>
      <name val="Segoe UI"/>
      <family val="2"/>
    </font>
    <font>
      <b/>
      <sz val="8"/>
      <color theme="3"/>
      <name val="Calibri"/>
      <family val="2"/>
      <scheme val="minor"/>
    </font>
    <font>
      <sz val="11"/>
      <color theme="1"/>
      <name val="Calibri"/>
      <family val="2"/>
      <scheme val="minor"/>
    </font>
    <font>
      <i/>
      <sz val="10"/>
      <color theme="1"/>
      <name val="Calibri"/>
      <family val="2"/>
      <scheme val="minor"/>
    </font>
    <font>
      <b/>
      <sz val="11"/>
      <color theme="0"/>
      <name val="Calibri"/>
      <family val="2"/>
      <scheme val="minor"/>
    </font>
    <font>
      <b/>
      <sz val="8"/>
      <color theme="0"/>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3"/>
      <name val="Calibri"/>
      <family val="2"/>
      <scheme val="minor"/>
    </font>
    <font>
      <sz val="8"/>
      <color rgb="FF000000"/>
      <name val="Calibri"/>
      <family val="2"/>
    </font>
    <font>
      <b/>
      <sz val="15"/>
      <color theme="0"/>
      <name val="Calibri"/>
      <family val="2"/>
      <scheme val="minor"/>
    </font>
    <font>
      <b/>
      <sz val="13"/>
      <color theme="0"/>
      <name val="Calibri"/>
      <family val="2"/>
      <scheme val="minor"/>
    </font>
    <font>
      <sz val="10"/>
      <color rgb="FF000000"/>
      <name val="Calibri"/>
      <family val="2"/>
    </font>
    <font>
      <sz val="8"/>
      <name val="Calibri"/>
      <family val="2"/>
      <scheme val="minor"/>
    </font>
    <font>
      <u/>
      <sz val="10"/>
      <color theme="10"/>
      <name val="Calibri"/>
      <family val="2"/>
      <scheme val="minor"/>
    </font>
    <font>
      <sz val="11"/>
      <color theme="1"/>
      <name val="Segoe UI"/>
      <family val="2"/>
    </font>
    <font>
      <b/>
      <sz val="9"/>
      <color rgb="FF000000"/>
      <name val="Verdana"/>
      <family val="2"/>
    </font>
    <font>
      <b/>
      <sz val="9"/>
      <color theme="1"/>
      <name val="Verdana"/>
      <family val="2"/>
    </font>
    <font>
      <sz val="9"/>
      <color rgb="FF000000"/>
      <name val="Verdana"/>
      <family val="2"/>
    </font>
    <font>
      <sz val="9"/>
      <color theme="1"/>
      <name val="Verdana"/>
      <family val="2"/>
    </font>
    <font>
      <sz val="10"/>
      <color rgb="FF000000"/>
      <name val="Calibri"/>
      <family val="2"/>
      <scheme val="minor"/>
    </font>
    <font>
      <sz val="11"/>
      <color rgb="FF000000"/>
      <name val="Calibri"/>
      <family val="2"/>
      <scheme val="minor"/>
    </font>
  </fonts>
  <fills count="20">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ED7D31"/>
        <bgColor indexed="64"/>
      </patternFill>
    </fill>
    <fill>
      <patternFill patternType="solid">
        <fgColor theme="8"/>
        <bgColor theme="8"/>
      </patternFill>
    </fill>
    <fill>
      <patternFill patternType="solid">
        <fgColor theme="4" tint="-0.249977111117893"/>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theme="4" tint="0.79998168889431442"/>
        <bgColor theme="4" tint="0.79998168889431442"/>
      </patternFill>
    </fill>
    <fill>
      <patternFill patternType="solid">
        <fgColor rgb="FFBDD7EE"/>
        <bgColor indexed="64"/>
      </patternFill>
    </fill>
    <fill>
      <patternFill patternType="solid">
        <fgColor rgb="FFDDEBF7"/>
        <bgColor indexed="64"/>
      </patternFill>
    </fill>
    <fill>
      <patternFill patternType="solid">
        <fgColor rgb="FF2F75B5"/>
        <bgColor indexed="64"/>
      </patternFill>
    </fill>
    <fill>
      <patternFill patternType="solid">
        <fgColor rgb="FFD9D9D9"/>
        <bgColor indexed="64"/>
      </patternFill>
    </fill>
    <fill>
      <patternFill patternType="solid">
        <fgColor rgb="FF00B050"/>
        <bgColor indexed="64"/>
      </patternFill>
    </fill>
    <fill>
      <patternFill patternType="solid">
        <fgColor rgb="FF538135"/>
        <bgColor indexed="64"/>
      </patternFill>
    </fill>
    <fill>
      <patternFill patternType="solid">
        <fgColor rgb="FFFFC000"/>
        <bgColor indexed="64"/>
      </patternFill>
    </fill>
    <fill>
      <patternFill patternType="solid">
        <fgColor rgb="FFA6A6A6"/>
        <bgColor indexed="64"/>
      </patternFill>
    </fill>
    <fill>
      <patternFill patternType="solid">
        <fgColor rgb="FF00B0F0"/>
        <bgColor indexed="64"/>
      </patternFill>
    </fill>
    <fill>
      <patternFill patternType="solid">
        <fgColor rgb="FFBFBFBF"/>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theme="4" tint="0.39997558519241921"/>
      </bottom>
      <diagonal/>
    </border>
    <border>
      <left/>
      <right/>
      <top style="thin">
        <color theme="8"/>
      </top>
      <bottom style="thick">
        <color theme="4"/>
      </bottom>
      <diagonal/>
    </border>
    <border>
      <left/>
      <right style="thin">
        <color theme="8"/>
      </right>
      <top style="thin">
        <color theme="8"/>
      </top>
      <bottom style="thick">
        <color theme="4"/>
      </bottom>
      <diagonal/>
    </border>
    <border>
      <left/>
      <right/>
      <top style="thin">
        <color theme="8"/>
      </top>
      <bottom/>
      <diagonal/>
    </border>
    <border>
      <left/>
      <right style="thin">
        <color theme="8"/>
      </right>
      <top style="thin">
        <color theme="8"/>
      </top>
      <bottom/>
      <diagonal/>
    </border>
    <border>
      <left/>
      <right/>
      <top style="thin">
        <color theme="8"/>
      </top>
      <bottom style="thick">
        <color theme="4" tint="0.499984740745262"/>
      </bottom>
      <diagonal/>
    </border>
    <border>
      <left/>
      <right/>
      <top style="thin">
        <color theme="8"/>
      </top>
      <bottom style="medium">
        <color theme="4" tint="0.39997558519241921"/>
      </bottom>
      <diagonal/>
    </border>
    <border>
      <left style="thin">
        <color theme="8"/>
      </left>
      <right/>
      <top style="thin">
        <color theme="8"/>
      </top>
      <bottom/>
      <diagonal/>
    </border>
    <border>
      <left style="thin">
        <color theme="8"/>
      </left>
      <right/>
      <top style="thin">
        <color theme="8"/>
      </top>
      <bottom style="thick">
        <color theme="4" tint="0.499984740745262"/>
      </bottom>
      <diagonal/>
    </border>
    <border>
      <left style="thin">
        <color theme="8"/>
      </left>
      <right/>
      <top style="thin">
        <color theme="8"/>
      </top>
      <bottom style="medium">
        <color theme="4" tint="0.39997558519241921"/>
      </bottom>
      <diagonal/>
    </border>
    <border>
      <left style="thin">
        <color theme="8"/>
      </left>
      <right/>
      <top style="thin">
        <color theme="8"/>
      </top>
      <bottom style="thick">
        <color theme="4"/>
      </bottom>
      <diagonal/>
    </border>
    <border>
      <left/>
      <right/>
      <top style="thin">
        <color theme="8"/>
      </top>
      <bottom style="thin">
        <color theme="8"/>
      </bottom>
      <diagonal/>
    </border>
    <border>
      <left/>
      <right style="thin">
        <color theme="8"/>
      </right>
      <top style="thin">
        <color theme="8"/>
      </top>
      <bottom style="thin">
        <color theme="8"/>
      </bottom>
      <diagonal/>
    </border>
    <border>
      <left/>
      <right/>
      <top style="thin">
        <color theme="4" tint="0.39997558519241921"/>
      </top>
      <bottom style="thin">
        <color theme="4" tint="0.39997558519241921"/>
      </bottom>
      <diagonal/>
    </border>
    <border>
      <left style="medium">
        <color rgb="FF2F75B5"/>
      </left>
      <right style="medium">
        <color rgb="FF2F75B5"/>
      </right>
      <top style="medium">
        <color rgb="FF2F75B5"/>
      </top>
      <bottom style="medium">
        <color rgb="FF2F75B5"/>
      </bottom>
      <diagonal/>
    </border>
    <border>
      <left/>
      <right style="medium">
        <color rgb="FF2F75B5"/>
      </right>
      <top style="medium">
        <color rgb="FF2F75B5"/>
      </top>
      <bottom style="medium">
        <color rgb="FF2F75B5"/>
      </bottom>
      <diagonal/>
    </border>
    <border>
      <left/>
      <right/>
      <top style="medium">
        <color rgb="FF2F75B5"/>
      </top>
      <bottom style="medium">
        <color rgb="FF2F75B5"/>
      </bottom>
      <diagonal/>
    </border>
    <border>
      <left/>
      <right style="medium">
        <color rgb="FF2F75B5"/>
      </right>
      <top style="medium">
        <color rgb="FF2F75B5"/>
      </top>
      <bottom/>
      <diagonal/>
    </border>
    <border>
      <left style="medium">
        <color rgb="FFA6A6A6"/>
      </left>
      <right/>
      <top style="medium">
        <color rgb="FFA6A6A6"/>
      </top>
      <bottom style="medium">
        <color rgb="FFA6A6A6"/>
      </bottom>
      <diagonal/>
    </border>
    <border>
      <left/>
      <right/>
      <top style="medium">
        <color rgb="FFA6A6A6"/>
      </top>
      <bottom style="medium">
        <color rgb="FFA6A6A6"/>
      </bottom>
      <diagonal/>
    </border>
    <border>
      <left style="medium">
        <color rgb="FFA6A6A6"/>
      </left>
      <right style="medium">
        <color rgb="FFA6A6A6"/>
      </right>
      <top/>
      <bottom style="medium">
        <color rgb="FFA6A6A6"/>
      </bottom>
      <diagonal/>
    </border>
    <border>
      <left style="medium">
        <color rgb="FFA6A6A6"/>
      </left>
      <right/>
      <top/>
      <bottom style="medium">
        <color rgb="FFA6A6A6"/>
      </bottom>
      <diagonal/>
    </border>
    <border>
      <left/>
      <right style="medium">
        <color rgb="FFA6A6A6"/>
      </right>
      <top/>
      <bottom style="medium">
        <color rgb="FFA6A6A6"/>
      </bottom>
      <diagonal/>
    </border>
    <border>
      <left/>
      <right/>
      <top/>
      <bottom style="medium">
        <color rgb="FFA6A6A6"/>
      </bottom>
      <diagonal/>
    </border>
    <border>
      <left style="medium">
        <color rgb="FFA6A6A6"/>
      </left>
      <right/>
      <top/>
      <bottom/>
      <diagonal/>
    </border>
    <border>
      <left/>
      <right style="medium">
        <color rgb="FFA6A6A6"/>
      </right>
      <top/>
      <bottom/>
      <diagonal/>
    </border>
    <border>
      <left/>
      <right/>
      <top/>
      <bottom style="medium">
        <color rgb="FF2F75B5"/>
      </bottom>
      <diagonal/>
    </border>
    <border>
      <left style="medium">
        <color rgb="FF2F75B5"/>
      </left>
      <right/>
      <top style="medium">
        <color rgb="FF2F75B5"/>
      </top>
      <bottom style="medium">
        <color rgb="FF2F75B5"/>
      </bottom>
      <diagonal/>
    </border>
    <border>
      <left style="medium">
        <color rgb="FF2F75B5"/>
      </left>
      <right/>
      <top style="medium">
        <color rgb="FF2F75B5"/>
      </top>
      <bottom style="medium">
        <color rgb="FFA6A6A6"/>
      </bottom>
      <diagonal/>
    </border>
    <border>
      <left/>
      <right style="medium">
        <color rgb="FF2F75B5"/>
      </right>
      <top style="medium">
        <color rgb="FF2F75B5"/>
      </top>
      <bottom style="medium">
        <color rgb="FFA6A6A6"/>
      </bottom>
      <diagonal/>
    </border>
    <border>
      <left/>
      <right/>
      <top style="medium">
        <color rgb="FF2F75B5"/>
      </top>
      <bottom style="medium">
        <color rgb="FFA6A6A6"/>
      </bottom>
      <diagonal/>
    </border>
    <border>
      <left/>
      <right style="medium">
        <color rgb="FF808080"/>
      </right>
      <top style="medium">
        <color rgb="FF2F75B5"/>
      </top>
      <bottom style="medium">
        <color rgb="FFA6A6A6"/>
      </bottom>
      <diagonal/>
    </border>
    <border>
      <left style="medium">
        <color rgb="FF808080"/>
      </left>
      <right/>
      <top style="medium">
        <color rgb="FF2F75B5"/>
      </top>
      <bottom style="medium">
        <color rgb="FFA6A6A6"/>
      </bottom>
      <diagonal/>
    </border>
    <border>
      <left/>
      <right style="medium">
        <color rgb="FFA6A6A6"/>
      </right>
      <top style="medium">
        <color rgb="FFA6A6A6"/>
      </top>
      <bottom style="medium">
        <color rgb="FFA6A6A6"/>
      </bottom>
      <diagonal/>
    </border>
    <border>
      <left style="medium">
        <color rgb="FFA6A6A6"/>
      </left>
      <right/>
      <top style="medium">
        <color rgb="FFA6A6A6"/>
      </top>
      <bottom/>
      <diagonal/>
    </border>
    <border>
      <left/>
      <right style="medium">
        <color rgb="FFA6A6A6"/>
      </right>
      <top style="medium">
        <color rgb="FFA6A6A6"/>
      </top>
      <bottom/>
      <diagonal/>
    </border>
    <border>
      <left style="medium">
        <color rgb="FFA6A6A6"/>
      </left>
      <right style="medium">
        <color rgb="FFA6A6A6"/>
      </right>
      <top style="medium">
        <color rgb="FFA6A6A6"/>
      </top>
      <bottom/>
      <diagonal/>
    </border>
    <border>
      <left style="medium">
        <color rgb="FFA6A6A6"/>
      </left>
      <right style="medium">
        <color rgb="FFA6A6A6"/>
      </right>
      <top/>
      <bottom/>
      <diagonal/>
    </border>
    <border>
      <left style="thin">
        <color theme="8"/>
      </left>
      <right/>
      <top/>
      <bottom/>
      <diagonal/>
    </border>
    <border>
      <left/>
      <right style="thin">
        <color theme="4" tint="0.39997558519241921"/>
      </right>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8" fillId="0" borderId="0" applyNumberFormat="0" applyFill="0" applyBorder="0" applyAlignment="0" applyProtection="0"/>
    <xf numFmtId="9" fontId="12" fillId="0" borderId="0" applyFont="0" applyFill="0" applyBorder="0" applyAlignment="0" applyProtection="0"/>
  </cellStyleXfs>
  <cellXfs count="225">
    <xf numFmtId="0" fontId="0" fillId="0" borderId="0" xfId="0"/>
    <xf numFmtId="0" fontId="0" fillId="0" borderId="0" xfId="0" applyAlignment="1">
      <alignment wrapText="1"/>
    </xf>
    <xf numFmtId="0" fontId="0" fillId="0" borderId="0" xfId="0" applyAlignment="1">
      <alignment vertical="top" wrapText="1"/>
    </xf>
    <xf numFmtId="0" fontId="3" fillId="0" borderId="3" xfId="3" applyAlignment="1">
      <alignment vertical="top" wrapText="1"/>
    </xf>
    <xf numFmtId="0" fontId="4" fillId="0" borderId="0" xfId="0" applyFont="1" applyAlignment="1">
      <alignment vertical="top" wrapText="1"/>
    </xf>
    <xf numFmtId="0" fontId="0" fillId="0" borderId="0" xfId="0" pivotButton="1"/>
    <xf numFmtId="0" fontId="0" fillId="0" borderId="0" xfId="0" applyAlignment="1">
      <alignment vertical="top"/>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wrapText="1"/>
    </xf>
    <xf numFmtId="0" fontId="7" fillId="2" borderId="4" xfId="0" applyFont="1" applyFill="1" applyBorder="1" applyAlignment="1">
      <alignment vertical="top" wrapText="1"/>
    </xf>
    <xf numFmtId="0" fontId="9" fillId="0" borderId="3" xfId="3" applyFont="1" applyAlignment="1">
      <alignment vertical="top" wrapText="1"/>
    </xf>
    <xf numFmtId="0" fontId="10" fillId="0" borderId="0" xfId="0" applyFont="1" applyAlignment="1">
      <alignment horizontal="left" vertical="center" readingOrder="1"/>
    </xf>
    <xf numFmtId="0" fontId="11" fillId="0" borderId="3" xfId="3" applyFont="1" applyAlignment="1">
      <alignment vertical="top" wrapText="1"/>
    </xf>
    <xf numFmtId="0" fontId="9" fillId="0" borderId="2" xfId="2" applyFont="1" applyFill="1" applyAlignment="1">
      <alignment vertical="top" wrapText="1"/>
    </xf>
    <xf numFmtId="0" fontId="13" fillId="0" borderId="0" xfId="0" applyFont="1" applyAlignment="1">
      <alignment vertical="top" wrapText="1"/>
    </xf>
    <xf numFmtId="0" fontId="8" fillId="0" borderId="0" xfId="4" applyAlignment="1">
      <alignment vertical="top" wrapText="1"/>
    </xf>
    <xf numFmtId="9" fontId="0" fillId="0" borderId="0" xfId="5" applyFont="1" applyAlignment="1">
      <alignment vertical="top" wrapText="1"/>
    </xf>
    <xf numFmtId="9" fontId="5" fillId="0" borderId="0" xfId="5" applyFont="1" applyAlignment="1">
      <alignment vertical="top" wrapText="1"/>
    </xf>
    <xf numFmtId="0" fontId="0" fillId="0" borderId="0" xfId="0" quotePrefix="1"/>
    <xf numFmtId="9" fontId="4" fillId="0" borderId="0" xfId="5" applyFont="1" applyAlignment="1">
      <alignment vertical="top" wrapText="1"/>
    </xf>
    <xf numFmtId="9" fontId="11" fillId="0" borderId="3" xfId="5" applyFont="1" applyBorder="1" applyAlignment="1">
      <alignment vertical="top" wrapText="1"/>
    </xf>
    <xf numFmtId="9" fontId="0" fillId="0" borderId="0" xfId="5" applyFont="1"/>
    <xf numFmtId="9" fontId="0" fillId="0" borderId="0" xfId="0" applyNumberFormat="1"/>
    <xf numFmtId="0" fontId="0" fillId="3" borderId="0" xfId="0" applyFill="1" applyAlignment="1">
      <alignment vertical="top" wrapText="1"/>
    </xf>
    <xf numFmtId="0" fontId="0" fillId="4" borderId="0" xfId="0" applyFill="1" applyAlignment="1">
      <alignment vertical="top" wrapText="1"/>
    </xf>
    <xf numFmtId="0" fontId="16" fillId="0" borderId="0" xfId="0" applyFont="1" applyAlignment="1">
      <alignment horizontal="left" vertical="center" wrapText="1"/>
    </xf>
    <xf numFmtId="0" fontId="16" fillId="0" borderId="1" xfId="0" applyFont="1" applyBorder="1" applyAlignment="1">
      <alignment horizontal="left" vertical="center" wrapText="1"/>
    </xf>
    <xf numFmtId="0" fontId="17" fillId="6" borderId="2" xfId="2" applyFont="1" applyFill="1" applyAlignment="1">
      <alignment vertical="top" wrapText="1"/>
    </xf>
    <xf numFmtId="9" fontId="17" fillId="6" borderId="2" xfId="5" applyFont="1" applyFill="1" applyBorder="1" applyAlignment="1">
      <alignment horizontal="center" vertical="top" wrapText="1"/>
    </xf>
    <xf numFmtId="0" fontId="18" fillId="6" borderId="0" xfId="0" applyFont="1" applyFill="1" applyAlignment="1">
      <alignment vertical="top" wrapText="1"/>
    </xf>
    <xf numFmtId="9" fontId="17" fillId="6" borderId="2" xfId="5" applyFont="1" applyFill="1" applyBorder="1" applyAlignment="1">
      <alignment vertical="top" wrapText="1"/>
    </xf>
    <xf numFmtId="0" fontId="19" fillId="7" borderId="3" xfId="3" applyFont="1" applyFill="1" applyAlignment="1">
      <alignment vertical="top" wrapText="1"/>
    </xf>
    <xf numFmtId="9" fontId="19" fillId="7" borderId="3" xfId="5" applyFont="1" applyFill="1" applyBorder="1" applyAlignment="1">
      <alignment horizontal="center" vertical="top" wrapText="1"/>
    </xf>
    <xf numFmtId="0" fontId="16" fillId="7" borderId="0" xfId="0" applyFont="1" applyFill="1" applyAlignment="1">
      <alignment vertical="top" wrapText="1"/>
    </xf>
    <xf numFmtId="9" fontId="16" fillId="7" borderId="0" xfId="5" applyFont="1" applyFill="1" applyAlignment="1">
      <alignment vertical="top" wrapText="1"/>
    </xf>
    <xf numFmtId="0" fontId="16" fillId="0" borderId="0" xfId="0" applyFont="1" applyAlignment="1">
      <alignment vertical="top" wrapText="1"/>
    </xf>
    <xf numFmtId="9" fontId="5" fillId="0" borderId="0" xfId="5" applyFont="1" applyAlignment="1">
      <alignment horizontal="center" vertical="top" wrapText="1"/>
    </xf>
    <xf numFmtId="0" fontId="0" fillId="0" borderId="0" xfId="0" applyAlignment="1">
      <alignment horizontal="center" vertical="top" wrapText="1"/>
    </xf>
    <xf numFmtId="0" fontId="9" fillId="0" borderId="3" xfId="3" applyFont="1" applyAlignment="1">
      <alignment horizontal="center" vertical="top" wrapText="1"/>
    </xf>
    <xf numFmtId="0" fontId="20" fillId="0" borderId="0" xfId="0" applyFont="1" applyAlignment="1">
      <alignment vertical="top" wrapText="1"/>
    </xf>
    <xf numFmtId="0" fontId="21" fillId="6" borderId="1" xfId="1" applyFont="1" applyFill="1" applyAlignment="1">
      <alignment vertical="top" wrapText="1"/>
    </xf>
    <xf numFmtId="0" fontId="7" fillId="6" borderId="1" xfId="1" applyFont="1" applyFill="1" applyAlignment="1">
      <alignment vertical="top" wrapText="1"/>
    </xf>
    <xf numFmtId="0" fontId="7" fillId="6" borderId="1" xfId="1" applyFont="1" applyFill="1" applyAlignment="1">
      <alignment horizontal="center" vertical="top" wrapText="1"/>
    </xf>
    <xf numFmtId="0" fontId="15" fillId="6" borderId="1" xfId="1" applyFont="1" applyFill="1" applyAlignment="1">
      <alignment vertical="top" wrapText="1"/>
    </xf>
    <xf numFmtId="9" fontId="15" fillId="6" borderId="1" xfId="5" applyFont="1" applyFill="1" applyBorder="1" applyAlignment="1">
      <alignment vertical="top" wrapText="1"/>
    </xf>
    <xf numFmtId="0" fontId="22" fillId="6" borderId="2" xfId="2" applyFont="1" applyFill="1" applyAlignment="1">
      <alignment vertical="top" wrapText="1"/>
    </xf>
    <xf numFmtId="0" fontId="7" fillId="6" borderId="2" xfId="2" applyFont="1" applyFill="1" applyAlignment="1">
      <alignment vertical="top" wrapText="1"/>
    </xf>
    <xf numFmtId="0" fontId="7" fillId="6" borderId="2" xfId="2" applyFont="1" applyFill="1" applyAlignment="1">
      <alignment horizontal="center" vertical="top" wrapText="1"/>
    </xf>
    <xf numFmtId="0" fontId="15" fillId="6" borderId="2" xfId="2" applyFont="1" applyFill="1" applyAlignment="1">
      <alignment vertical="top" wrapText="1"/>
    </xf>
    <xf numFmtId="9" fontId="15" fillId="6" borderId="2" xfId="5" applyFont="1" applyFill="1" applyBorder="1" applyAlignment="1">
      <alignment vertical="top" wrapText="1"/>
    </xf>
    <xf numFmtId="0" fontId="21" fillId="6" borderId="1" xfId="1" applyFont="1" applyFill="1"/>
    <xf numFmtId="9" fontId="7" fillId="6" borderId="2" xfId="5" applyFont="1" applyFill="1" applyBorder="1" applyAlignment="1">
      <alignment horizontal="center" vertical="top" wrapText="1"/>
    </xf>
    <xf numFmtId="0" fontId="23" fillId="0" borderId="0" xfId="0" applyFont="1" applyAlignment="1">
      <alignment vertical="top" wrapText="1"/>
    </xf>
    <xf numFmtId="0" fontId="16" fillId="8" borderId="0" xfId="0" applyFont="1" applyFill="1" applyAlignment="1">
      <alignment horizontal="left" vertical="center" wrapText="1"/>
    </xf>
    <xf numFmtId="0" fontId="16" fillId="8" borderId="0" xfId="0" applyFont="1" applyFill="1" applyAlignment="1">
      <alignment horizontal="center" vertical="center" wrapText="1"/>
    </xf>
    <xf numFmtId="0" fontId="9" fillId="7" borderId="3" xfId="3" applyFont="1" applyFill="1" applyAlignment="1">
      <alignment vertical="top" wrapText="1"/>
    </xf>
    <xf numFmtId="0" fontId="5" fillId="7" borderId="3" xfId="3" applyFont="1" applyFill="1" applyAlignment="1">
      <alignment horizontal="center" vertical="top" wrapText="1"/>
    </xf>
    <xf numFmtId="0" fontId="4" fillId="7" borderId="3" xfId="3" applyFont="1" applyFill="1" applyAlignment="1">
      <alignment vertical="top" wrapText="1"/>
    </xf>
    <xf numFmtId="0" fontId="11" fillId="7" borderId="3" xfId="3" applyFont="1" applyFill="1" applyAlignment="1">
      <alignment vertical="top" wrapText="1"/>
    </xf>
    <xf numFmtId="0" fontId="11" fillId="7" borderId="3" xfId="3" applyNumberFormat="1" applyFont="1" applyFill="1" applyAlignment="1">
      <alignment vertical="top" wrapText="1"/>
    </xf>
    <xf numFmtId="0" fontId="9" fillId="0" borderId="0" xfId="2" applyFont="1" applyFill="1" applyBorder="1" applyAlignment="1">
      <alignment vertical="top" wrapText="1"/>
    </xf>
    <xf numFmtId="0" fontId="8" fillId="0" borderId="0" xfId="4"/>
    <xf numFmtId="0" fontId="0" fillId="0" borderId="7" xfId="0" applyBorder="1" applyAlignment="1">
      <alignment vertical="top" wrapText="1"/>
    </xf>
    <xf numFmtId="0" fontId="0" fillId="0" borderId="8" xfId="0" applyBorder="1" applyAlignment="1">
      <alignment vertical="top" wrapText="1"/>
    </xf>
    <xf numFmtId="0" fontId="5" fillId="0" borderId="7" xfId="0" applyFont="1" applyBorder="1" applyAlignment="1">
      <alignment vertical="top" wrapText="1"/>
    </xf>
    <xf numFmtId="9" fontId="5" fillId="0" borderId="7" xfId="5" applyFont="1" applyBorder="1" applyAlignment="1">
      <alignment horizontal="center" vertical="top" wrapText="1"/>
    </xf>
    <xf numFmtId="0" fontId="8" fillId="0" borderId="7" xfId="4" applyBorder="1" applyAlignment="1">
      <alignment vertical="top" wrapText="1"/>
    </xf>
    <xf numFmtId="0" fontId="9" fillId="0" borderId="10" xfId="3" applyFont="1" applyBorder="1" applyAlignment="1">
      <alignment vertical="top" wrapText="1"/>
    </xf>
    <xf numFmtId="0" fontId="9" fillId="0" borderId="10" xfId="3" applyFont="1" applyBorder="1" applyAlignment="1">
      <alignment horizontal="center" vertical="top" wrapText="1"/>
    </xf>
    <xf numFmtId="0" fontId="0" fillId="0" borderId="7" xfId="0" applyBorder="1" applyAlignment="1">
      <alignment wrapText="1"/>
    </xf>
    <xf numFmtId="0" fontId="9" fillId="0" borderId="9" xfId="2" applyFont="1" applyBorder="1" applyAlignment="1">
      <alignment vertical="top" wrapText="1"/>
    </xf>
    <xf numFmtId="0" fontId="7" fillId="6" borderId="5" xfId="1" applyFont="1" applyFill="1" applyBorder="1" applyAlignment="1">
      <alignment vertical="top" wrapText="1"/>
    </xf>
    <xf numFmtId="0" fontId="7" fillId="6" borderId="5" xfId="1" applyFont="1" applyFill="1" applyBorder="1" applyAlignment="1">
      <alignment horizontal="center" vertical="top" wrapText="1"/>
    </xf>
    <xf numFmtId="9" fontId="5" fillId="0" borderId="7" xfId="5" applyFont="1" applyBorder="1" applyAlignment="1">
      <alignment vertical="top" wrapText="1"/>
    </xf>
    <xf numFmtId="0" fontId="9" fillId="7" borderId="10" xfId="3" applyFont="1" applyFill="1" applyBorder="1" applyAlignment="1">
      <alignment vertical="top" wrapText="1"/>
    </xf>
    <xf numFmtId="0" fontId="7" fillId="6" borderId="9" xfId="2" applyFont="1" applyFill="1" applyBorder="1" applyAlignment="1">
      <alignment vertical="top" wrapText="1"/>
    </xf>
    <xf numFmtId="9" fontId="7" fillId="6" borderId="9" xfId="5" applyFont="1" applyFill="1" applyBorder="1" applyAlignment="1">
      <alignment horizontal="center" vertical="top" wrapText="1"/>
    </xf>
    <xf numFmtId="0" fontId="0" fillId="0" borderId="15" xfId="0" applyBorder="1" applyAlignment="1">
      <alignment vertical="top" wrapText="1"/>
    </xf>
    <xf numFmtId="0" fontId="0" fillId="0" borderId="16" xfId="0" applyBorder="1" applyAlignment="1">
      <alignment vertical="top" wrapText="1"/>
    </xf>
    <xf numFmtId="0" fontId="7" fillId="5" borderId="5" xfId="0" applyFont="1" applyFill="1" applyBorder="1" applyAlignment="1">
      <alignment horizontal="left" vertical="center" wrapText="1"/>
    </xf>
    <xf numFmtId="0" fontId="7" fillId="5" borderId="6" xfId="0" applyFont="1" applyFill="1" applyBorder="1" applyAlignment="1">
      <alignment horizontal="left" vertical="center" wrapText="1"/>
    </xf>
    <xf numFmtId="0" fontId="5" fillId="0" borderId="0" xfId="0" applyFont="1"/>
    <xf numFmtId="0" fontId="7" fillId="6" borderId="12" xfId="2" applyFont="1" applyFill="1" applyBorder="1" applyAlignment="1">
      <alignment vertical="top" wrapText="1"/>
    </xf>
    <xf numFmtId="0" fontId="5" fillId="0" borderId="8" xfId="0" applyFont="1" applyBorder="1" applyAlignment="1">
      <alignment vertical="top" wrapText="1"/>
    </xf>
    <xf numFmtId="0" fontId="9" fillId="7" borderId="13" xfId="3" applyFont="1" applyFill="1" applyBorder="1" applyAlignment="1">
      <alignment vertical="top" wrapText="1"/>
    </xf>
    <xf numFmtId="9" fontId="9" fillId="7" borderId="10" xfId="5" applyFont="1" applyFill="1" applyBorder="1" applyAlignment="1">
      <alignment horizontal="center" vertical="top" wrapText="1"/>
    </xf>
    <xf numFmtId="0" fontId="5" fillId="7" borderId="7" xfId="0" applyFont="1" applyFill="1" applyBorder="1" applyAlignment="1">
      <alignment vertical="top" wrapText="1"/>
    </xf>
    <xf numFmtId="9" fontId="5" fillId="7" borderId="7" xfId="5" applyFont="1" applyFill="1" applyBorder="1" applyAlignment="1">
      <alignment vertical="top" wrapText="1"/>
    </xf>
    <xf numFmtId="0" fontId="5" fillId="0" borderId="11" xfId="0" applyFont="1" applyBorder="1" applyAlignment="1">
      <alignment vertical="top" wrapText="1"/>
    </xf>
    <xf numFmtId="0" fontId="5" fillId="0" borderId="7" xfId="0" applyFont="1" applyBorder="1"/>
    <xf numFmtId="0" fontId="25" fillId="0" borderId="7" xfId="4" applyFont="1" applyBorder="1" applyAlignment="1">
      <alignment vertical="top" wrapText="1"/>
    </xf>
    <xf numFmtId="0" fontId="5" fillId="0" borderId="7" xfId="0" applyFont="1" applyBorder="1" applyAlignment="1">
      <alignment horizontal="center" vertical="top" wrapText="1"/>
    </xf>
    <xf numFmtId="0" fontId="5" fillId="3" borderId="7" xfId="0" applyFont="1" applyFill="1" applyBorder="1" applyAlignment="1">
      <alignment vertical="top" wrapText="1"/>
    </xf>
    <xf numFmtId="0" fontId="9" fillId="0" borderId="13" xfId="3" applyFont="1" applyBorder="1" applyAlignment="1">
      <alignment vertical="top" wrapText="1"/>
    </xf>
    <xf numFmtId="9" fontId="9" fillId="0" borderId="10" xfId="5" applyFont="1" applyBorder="1" applyAlignment="1">
      <alignment vertical="top" wrapText="1"/>
    </xf>
    <xf numFmtId="0" fontId="5" fillId="0" borderId="7" xfId="0" applyFont="1" applyBorder="1" applyAlignment="1">
      <alignment wrapText="1"/>
    </xf>
    <xf numFmtId="0" fontId="7" fillId="6" borderId="14" xfId="1" applyFont="1" applyFill="1" applyBorder="1" applyAlignment="1">
      <alignment vertical="top" wrapText="1"/>
    </xf>
    <xf numFmtId="9" fontId="7" fillId="6" borderId="5" xfId="5" applyFont="1" applyFill="1" applyBorder="1" applyAlignment="1">
      <alignment vertical="top" wrapText="1"/>
    </xf>
    <xf numFmtId="0" fontId="25" fillId="0" borderId="7" xfId="4" applyFont="1" applyBorder="1"/>
    <xf numFmtId="0" fontId="3" fillId="7" borderId="10" xfId="3" applyFill="1" applyBorder="1" applyAlignment="1">
      <alignment vertical="top" wrapText="1"/>
    </xf>
    <xf numFmtId="0" fontId="14" fillId="6" borderId="12" xfId="2" applyFont="1" applyFill="1" applyBorder="1" applyAlignment="1">
      <alignment vertical="top" wrapText="1"/>
    </xf>
    <xf numFmtId="0" fontId="14" fillId="6" borderId="9" xfId="2" applyFont="1" applyFill="1" applyBorder="1" applyAlignment="1">
      <alignment vertical="top" wrapText="1"/>
    </xf>
    <xf numFmtId="0" fontId="3" fillId="7" borderId="13" xfId="3" applyFill="1" applyBorder="1" applyAlignment="1">
      <alignment vertical="top" wrapText="1"/>
    </xf>
    <xf numFmtId="0" fontId="5" fillId="0" borderId="17" xfId="0" applyFont="1" applyBorder="1" applyAlignment="1">
      <alignment vertical="top" wrapText="1"/>
    </xf>
    <xf numFmtId="0" fontId="5" fillId="9" borderId="17" xfId="0" applyFont="1" applyFill="1" applyBorder="1" applyAlignment="1">
      <alignment vertical="top" wrapText="1"/>
    </xf>
    <xf numFmtId="0" fontId="25" fillId="9" borderId="17" xfId="4" applyFont="1" applyFill="1" applyBorder="1" applyAlignment="1">
      <alignment vertical="top" wrapText="1"/>
    </xf>
    <xf numFmtId="0" fontId="26" fillId="0" borderId="0" xfId="0" applyFont="1" applyAlignment="1">
      <alignment vertical="center"/>
    </xf>
    <xf numFmtId="0" fontId="27" fillId="10" borderId="18" xfId="0" applyFont="1" applyFill="1" applyBorder="1" applyAlignment="1">
      <alignment horizontal="justify" vertical="center" textRotation="90" wrapText="1"/>
    </xf>
    <xf numFmtId="0" fontId="27" fillId="10" borderId="19" xfId="0" applyFont="1" applyFill="1" applyBorder="1" applyAlignment="1">
      <alignment horizontal="justify" vertical="center" textRotation="90" wrapText="1"/>
    </xf>
    <xf numFmtId="0" fontId="27" fillId="11" borderId="19" xfId="0" applyFont="1" applyFill="1" applyBorder="1" applyAlignment="1">
      <alignment horizontal="justify" vertical="center" textRotation="90" wrapText="1"/>
    </xf>
    <xf numFmtId="0" fontId="27" fillId="12" borderId="21" xfId="0" applyFont="1" applyFill="1" applyBorder="1" applyAlignment="1">
      <alignment horizontal="justify" vertical="center"/>
    </xf>
    <xf numFmtId="0" fontId="27" fillId="13" borderId="23" xfId="0" applyFont="1" applyFill="1" applyBorder="1" applyAlignment="1">
      <alignment horizontal="justify" vertical="center"/>
    </xf>
    <xf numFmtId="0" fontId="29" fillId="13" borderId="23" xfId="0" applyFont="1" applyFill="1" applyBorder="1" applyAlignment="1">
      <alignment horizontal="justify" vertical="center"/>
    </xf>
    <xf numFmtId="0" fontId="30" fillId="0" borderId="26" xfId="0" applyFont="1" applyBorder="1" applyAlignment="1">
      <alignment horizontal="justify" vertical="center"/>
    </xf>
    <xf numFmtId="0" fontId="27" fillId="14" borderId="26" xfId="0" applyFont="1" applyFill="1" applyBorder="1" applyAlignment="1">
      <alignment horizontal="justify" vertical="center"/>
    </xf>
    <xf numFmtId="0" fontId="27" fillId="15" borderId="26" xfId="0" applyFont="1" applyFill="1" applyBorder="1" applyAlignment="1">
      <alignment horizontal="justify" vertical="center"/>
    </xf>
    <xf numFmtId="0" fontId="27" fillId="16" borderId="26" xfId="0" applyFont="1" applyFill="1" applyBorder="1" applyAlignment="1">
      <alignment horizontal="justify" vertical="center"/>
    </xf>
    <xf numFmtId="0" fontId="29" fillId="17" borderId="26" xfId="0" applyFont="1" applyFill="1" applyBorder="1" applyAlignment="1">
      <alignment horizontal="justify" vertical="center"/>
    </xf>
    <xf numFmtId="0" fontId="30" fillId="17" borderId="26" xfId="0" applyFont="1" applyFill="1" applyBorder="1" applyAlignment="1">
      <alignment horizontal="justify" vertical="center"/>
    </xf>
    <xf numFmtId="0" fontId="27" fillId="4" borderId="26" xfId="0" applyFont="1" applyFill="1" applyBorder="1" applyAlignment="1">
      <alignment horizontal="justify" vertical="center"/>
    </xf>
    <xf numFmtId="0" fontId="27" fillId="18" borderId="26" xfId="0" applyFont="1" applyFill="1" applyBorder="1" applyAlignment="1">
      <alignment horizontal="justify" vertical="center"/>
    </xf>
    <xf numFmtId="0" fontId="29" fillId="18" borderId="26" xfId="0" applyFont="1" applyFill="1" applyBorder="1" applyAlignment="1">
      <alignment horizontal="justify" vertical="center"/>
    </xf>
    <xf numFmtId="0" fontId="27" fillId="4" borderId="27" xfId="0" applyFont="1" applyFill="1" applyBorder="1" applyAlignment="1">
      <alignment horizontal="justify" vertical="center"/>
    </xf>
    <xf numFmtId="0" fontId="27" fillId="14" borderId="27" xfId="0" applyFont="1" applyFill="1" applyBorder="1" applyAlignment="1">
      <alignment horizontal="justify" vertical="center"/>
    </xf>
    <xf numFmtId="0" fontId="28" fillId="17" borderId="26" xfId="0" applyFont="1" applyFill="1" applyBorder="1" applyAlignment="1">
      <alignment horizontal="justify" vertical="center"/>
    </xf>
    <xf numFmtId="0" fontId="27" fillId="13" borderId="27" xfId="0" applyFont="1" applyFill="1" applyBorder="1" applyAlignment="1">
      <alignment horizontal="justify" vertical="center"/>
    </xf>
    <xf numFmtId="0" fontId="29" fillId="13" borderId="27" xfId="0" applyFont="1" applyFill="1" applyBorder="1" applyAlignment="1">
      <alignment horizontal="justify" vertical="center"/>
    </xf>
    <xf numFmtId="0" fontId="27" fillId="17" borderId="26" xfId="0" applyFont="1" applyFill="1" applyBorder="1" applyAlignment="1">
      <alignment horizontal="justify" vertical="center"/>
    </xf>
    <xf numFmtId="0" fontId="30" fillId="0" borderId="29" xfId="0" applyFont="1" applyBorder="1" applyAlignment="1">
      <alignment horizontal="justify" vertical="center"/>
    </xf>
    <xf numFmtId="0" fontId="30" fillId="13" borderId="27" xfId="0" applyFont="1" applyFill="1" applyBorder="1" applyAlignment="1">
      <alignment horizontal="justify" vertical="center"/>
    </xf>
    <xf numFmtId="0" fontId="27" fillId="17" borderId="29" xfId="0" applyFont="1" applyFill="1" applyBorder="1" applyAlignment="1">
      <alignment horizontal="justify" vertical="center"/>
    </xf>
    <xf numFmtId="0" fontId="28" fillId="13" borderId="27" xfId="0" applyFont="1" applyFill="1" applyBorder="1" applyAlignment="1">
      <alignment horizontal="justify" vertical="center"/>
    </xf>
    <xf numFmtId="0" fontId="27" fillId="17" borderId="27" xfId="0" applyFont="1" applyFill="1" applyBorder="1" applyAlignment="1">
      <alignment horizontal="justify" vertical="center"/>
    </xf>
    <xf numFmtId="0" fontId="28" fillId="17" borderId="27" xfId="0" applyFont="1" applyFill="1" applyBorder="1" applyAlignment="1">
      <alignment horizontal="justify" vertical="center"/>
    </xf>
    <xf numFmtId="0" fontId="27" fillId="19" borderId="27" xfId="0" applyFont="1" applyFill="1" applyBorder="1" applyAlignment="1">
      <alignment horizontal="justify" vertical="center"/>
    </xf>
    <xf numFmtId="0" fontId="30" fillId="19" borderId="27" xfId="0" applyFont="1" applyFill="1" applyBorder="1" applyAlignment="1">
      <alignment horizontal="justify" vertical="center"/>
    </xf>
    <xf numFmtId="0" fontId="30" fillId="19" borderId="26" xfId="0" applyFont="1" applyFill="1" applyBorder="1" applyAlignment="1">
      <alignment horizontal="justify" vertical="center"/>
    </xf>
    <xf numFmtId="0" fontId="7" fillId="5" borderId="42" xfId="0" applyFont="1" applyFill="1" applyBorder="1" applyAlignment="1">
      <alignment horizontal="left" vertical="center" wrapText="1"/>
    </xf>
    <xf numFmtId="0" fontId="7" fillId="5" borderId="0" xfId="0" applyFont="1" applyFill="1" applyAlignment="1">
      <alignment horizontal="left" vertical="center" wrapText="1"/>
    </xf>
    <xf numFmtId="0" fontId="7" fillId="8" borderId="0" xfId="0" applyFont="1" applyFill="1" applyAlignment="1">
      <alignment vertical="center" wrapText="1"/>
    </xf>
    <xf numFmtId="0" fontId="7" fillId="5" borderId="0" xfId="0" applyFont="1" applyFill="1" applyAlignment="1">
      <alignment vertical="center" wrapText="1"/>
    </xf>
    <xf numFmtId="0" fontId="14" fillId="6" borderId="9" xfId="2" applyFont="1" applyFill="1" applyBorder="1" applyAlignment="1">
      <alignment horizontal="center" vertical="top" wrapText="1"/>
    </xf>
    <xf numFmtId="0" fontId="14" fillId="6" borderId="5" xfId="1" applyFont="1" applyFill="1" applyBorder="1" applyAlignment="1">
      <alignment vertical="top" wrapText="1"/>
    </xf>
    <xf numFmtId="9" fontId="14" fillId="6" borderId="5" xfId="5" applyFont="1" applyFill="1" applyBorder="1" applyAlignment="1">
      <alignment vertical="top" wrapText="1"/>
    </xf>
    <xf numFmtId="9" fontId="0" fillId="0" borderId="7" xfId="5" applyFont="1" applyBorder="1" applyAlignment="1">
      <alignment horizontal="center" vertical="top" wrapText="1"/>
    </xf>
    <xf numFmtId="9" fontId="0" fillId="0" borderId="7" xfId="5" applyFont="1" applyBorder="1" applyAlignment="1">
      <alignment vertical="top" wrapText="1"/>
    </xf>
    <xf numFmtId="0" fontId="14" fillId="6" borderId="5" xfId="1" applyFont="1" applyFill="1" applyBorder="1"/>
    <xf numFmtId="0" fontId="14" fillId="6" borderId="5" xfId="1" applyFont="1" applyFill="1" applyBorder="1" applyAlignment="1">
      <alignment horizontal="center" vertical="top" wrapText="1"/>
    </xf>
    <xf numFmtId="9" fontId="14" fillId="6" borderId="9" xfId="5" applyFont="1" applyFill="1" applyBorder="1" applyAlignment="1">
      <alignment horizontal="center" vertical="top" wrapText="1"/>
    </xf>
    <xf numFmtId="0" fontId="14" fillId="5" borderId="4" xfId="0" applyFont="1" applyFill="1" applyBorder="1" applyAlignment="1">
      <alignment horizontal="left" vertical="center" wrapText="1"/>
    </xf>
    <xf numFmtId="0" fontId="14" fillId="8" borderId="4" xfId="0" applyFont="1" applyFill="1" applyBorder="1" applyAlignment="1">
      <alignment vertical="center" wrapText="1"/>
    </xf>
    <xf numFmtId="0" fontId="14" fillId="5" borderId="4" xfId="0" applyFont="1" applyFill="1" applyBorder="1" applyAlignment="1">
      <alignment vertical="center" wrapText="1"/>
    </xf>
    <xf numFmtId="0" fontId="14" fillId="5" borderId="43" xfId="0" applyFont="1" applyFill="1" applyBorder="1" applyAlignment="1">
      <alignment horizontal="left" vertical="center" wrapText="1"/>
    </xf>
    <xf numFmtId="0" fontId="31" fillId="0" borderId="7" xfId="0" applyFont="1" applyBorder="1" applyAlignment="1">
      <alignment vertical="top" wrapText="1"/>
    </xf>
    <xf numFmtId="0" fontId="5" fillId="0" borderId="7" xfId="4" applyFont="1" applyBorder="1" applyAlignment="1">
      <alignment vertical="top" wrapText="1"/>
    </xf>
    <xf numFmtId="0" fontId="31" fillId="0" borderId="7" xfId="0" applyFont="1" applyBorder="1" applyAlignment="1">
      <alignment horizontal="left" vertical="center" readingOrder="1"/>
    </xf>
    <xf numFmtId="0" fontId="32" fillId="0" borderId="0" xfId="0" applyFont="1" applyAlignment="1">
      <alignment wrapText="1"/>
    </xf>
    <xf numFmtId="0" fontId="32" fillId="8" borderId="0" xfId="0" applyFont="1" applyFill="1" applyAlignment="1">
      <alignment wrapText="1"/>
    </xf>
    <xf numFmtId="0" fontId="8" fillId="0" borderId="0" xfId="4" applyAlignment="1">
      <alignment wrapText="1"/>
    </xf>
    <xf numFmtId="0" fontId="0" fillId="3" borderId="0" xfId="0" applyFill="1" applyAlignment="1">
      <alignment wrapText="1"/>
    </xf>
    <xf numFmtId="0" fontId="1" fillId="0" borderId="1" xfId="1"/>
    <xf numFmtId="0" fontId="23" fillId="0" borderId="7" xfId="0" applyFont="1" applyBorder="1" applyAlignment="1">
      <alignment vertical="top" wrapText="1"/>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14" fillId="2" borderId="44" xfId="0" applyFont="1" applyFill="1" applyBorder="1"/>
    <xf numFmtId="0" fontId="0" fillId="9" borderId="44" xfId="0" applyFill="1" applyBorder="1"/>
    <xf numFmtId="0" fontId="0" fillId="0" borderId="44" xfId="0" applyBorder="1"/>
    <xf numFmtId="0" fontId="27" fillId="11" borderId="19" xfId="0" quotePrefix="1" applyFont="1" applyFill="1" applyBorder="1" applyAlignment="1">
      <alignment horizontal="justify" vertical="center" textRotation="90" wrapText="1"/>
    </xf>
    <xf numFmtId="0" fontId="5" fillId="14" borderId="0" xfId="0" applyFont="1" applyFill="1" applyAlignment="1">
      <alignment wrapText="1"/>
    </xf>
    <xf numFmtId="0" fontId="28" fillId="17" borderId="40" xfId="0" applyFont="1" applyFill="1" applyBorder="1" applyAlignment="1">
      <alignment horizontal="justify" vertical="center"/>
    </xf>
    <xf numFmtId="0" fontId="28" fillId="17" borderId="24" xfId="0" applyFont="1" applyFill="1" applyBorder="1" applyAlignment="1">
      <alignment horizontal="justify" vertical="center"/>
    </xf>
    <xf numFmtId="0" fontId="30" fillId="0" borderId="22" xfId="0" applyFont="1" applyBorder="1" applyAlignment="1">
      <alignment horizontal="justify" vertical="center"/>
    </xf>
    <xf numFmtId="0" fontId="30" fillId="0" borderId="37" xfId="0" applyFont="1" applyBorder="1" applyAlignment="1">
      <alignment horizontal="justify" vertical="center"/>
    </xf>
    <xf numFmtId="0" fontId="30" fillId="17" borderId="22" xfId="0" applyFont="1" applyFill="1" applyBorder="1" applyAlignment="1">
      <alignment horizontal="justify" vertical="center"/>
    </xf>
    <xf numFmtId="0" fontId="30" fillId="17" borderId="23" xfId="0" applyFont="1" applyFill="1" applyBorder="1" applyAlignment="1">
      <alignment horizontal="justify" vertical="center"/>
    </xf>
    <xf numFmtId="0" fontId="27" fillId="14" borderId="40" xfId="0" applyFont="1" applyFill="1" applyBorder="1" applyAlignment="1">
      <alignment horizontal="justify" vertical="center"/>
    </xf>
    <xf numFmtId="0" fontId="27" fillId="14" borderId="24" xfId="0" applyFont="1" applyFill="1" applyBorder="1" applyAlignment="1">
      <alignment horizontal="justify" vertical="center"/>
    </xf>
    <xf numFmtId="0" fontId="27" fillId="15" borderId="40" xfId="0" applyFont="1" applyFill="1" applyBorder="1" applyAlignment="1">
      <alignment horizontal="justify" vertical="center"/>
    </xf>
    <xf numFmtId="0" fontId="27" fillId="15" borderId="24" xfId="0" applyFont="1" applyFill="1" applyBorder="1" applyAlignment="1">
      <alignment horizontal="justify" vertical="center"/>
    </xf>
    <xf numFmtId="0" fontId="30" fillId="0" borderId="40" xfId="0" applyFont="1" applyBorder="1" applyAlignment="1">
      <alignment horizontal="justify" vertical="center"/>
    </xf>
    <xf numFmtId="0" fontId="30" fillId="0" borderId="24" xfId="0" applyFont="1" applyBorder="1" applyAlignment="1">
      <alignment horizontal="justify" vertical="center"/>
    </xf>
    <xf numFmtId="0" fontId="30" fillId="0" borderId="38" xfId="0" applyFont="1" applyBorder="1" applyAlignment="1">
      <alignment horizontal="justify" vertical="center"/>
    </xf>
    <xf numFmtId="0" fontId="30" fillId="0" borderId="39" xfId="0" applyFont="1" applyBorder="1" applyAlignment="1">
      <alignment horizontal="justify" vertical="center"/>
    </xf>
    <xf numFmtId="0" fontId="30" fillId="0" borderId="25" xfId="0" applyFont="1" applyBorder="1" applyAlignment="1">
      <alignment horizontal="justify" vertical="center"/>
    </xf>
    <xf numFmtId="0" fontId="30" fillId="0" borderId="26" xfId="0" applyFont="1" applyBorder="1" applyAlignment="1">
      <alignment horizontal="justify" vertical="center"/>
    </xf>
    <xf numFmtId="0" fontId="27" fillId="18" borderId="40" xfId="0" applyFont="1" applyFill="1" applyBorder="1" applyAlignment="1">
      <alignment horizontal="justify" vertical="center"/>
    </xf>
    <xf numFmtId="0" fontId="27" fillId="18" borderId="24" xfId="0" applyFont="1" applyFill="1" applyBorder="1" applyAlignment="1">
      <alignment horizontal="justify" vertical="center"/>
    </xf>
    <xf numFmtId="0" fontId="27" fillId="17" borderId="40" xfId="0" applyFont="1" applyFill="1" applyBorder="1" applyAlignment="1">
      <alignment horizontal="justify" vertical="center"/>
    </xf>
    <xf numFmtId="0" fontId="27" fillId="17" borderId="24" xfId="0" applyFont="1" applyFill="1" applyBorder="1" applyAlignment="1">
      <alignment horizontal="justify" vertical="center"/>
    </xf>
    <xf numFmtId="0" fontId="30" fillId="19" borderId="22" xfId="0" applyFont="1" applyFill="1" applyBorder="1" applyAlignment="1">
      <alignment horizontal="justify" vertical="center"/>
    </xf>
    <xf numFmtId="0" fontId="30" fillId="19" borderId="23" xfId="0" applyFont="1" applyFill="1" applyBorder="1" applyAlignment="1">
      <alignment horizontal="justify" vertical="center"/>
    </xf>
    <xf numFmtId="0" fontId="29" fillId="13" borderId="22" xfId="0" applyFont="1" applyFill="1" applyBorder="1" applyAlignment="1">
      <alignment horizontal="justify" vertical="center"/>
    </xf>
    <xf numFmtId="0" fontId="29" fillId="13" borderId="23" xfId="0" applyFont="1" applyFill="1" applyBorder="1" applyAlignment="1">
      <alignment horizontal="justify" vertical="center"/>
    </xf>
    <xf numFmtId="0" fontId="28" fillId="0" borderId="22" xfId="0" applyFont="1" applyBorder="1" applyAlignment="1">
      <alignment horizontal="justify" vertical="center"/>
    </xf>
    <xf numFmtId="0" fontId="28" fillId="0" borderId="37" xfId="0" applyFont="1" applyBorder="1" applyAlignment="1">
      <alignment horizontal="justify" vertical="center"/>
    </xf>
    <xf numFmtId="0" fontId="27" fillId="13" borderId="22" xfId="0" applyFont="1" applyFill="1" applyBorder="1" applyAlignment="1">
      <alignment horizontal="justify" vertical="center"/>
    </xf>
    <xf numFmtId="0" fontId="27" fillId="13" borderId="23" xfId="0" applyFont="1" applyFill="1" applyBorder="1" applyAlignment="1">
      <alignment horizontal="justify" vertical="center"/>
    </xf>
    <xf numFmtId="0" fontId="26" fillId="0" borderId="27" xfId="0" applyFont="1" applyBorder="1" applyAlignment="1">
      <alignment vertical="center" wrapText="1"/>
    </xf>
    <xf numFmtId="0" fontId="27" fillId="18" borderId="41" xfId="0" applyFont="1" applyFill="1" applyBorder="1" applyAlignment="1">
      <alignment horizontal="justify" vertical="center"/>
    </xf>
    <xf numFmtId="0" fontId="28" fillId="17" borderId="41" xfId="0" applyFont="1" applyFill="1" applyBorder="1" applyAlignment="1">
      <alignment horizontal="justify" vertical="center"/>
    </xf>
    <xf numFmtId="0" fontId="28" fillId="13" borderId="22" xfId="0" applyFont="1" applyFill="1" applyBorder="1" applyAlignment="1">
      <alignment horizontal="justify" vertical="center"/>
    </xf>
    <xf numFmtId="0" fontId="28" fillId="13" borderId="23" xfId="0" applyFont="1" applyFill="1" applyBorder="1" applyAlignment="1">
      <alignment horizontal="justify" vertical="center"/>
    </xf>
    <xf numFmtId="0" fontId="27" fillId="4" borderId="40" xfId="0" applyFont="1" applyFill="1" applyBorder="1" applyAlignment="1">
      <alignment horizontal="justify" vertical="center"/>
    </xf>
    <xf numFmtId="0" fontId="27" fillId="4" borderId="41" xfId="0" applyFont="1" applyFill="1" applyBorder="1" applyAlignment="1">
      <alignment horizontal="justify" vertical="center"/>
    </xf>
    <xf numFmtId="0" fontId="27" fillId="4" borderId="24" xfId="0" applyFont="1" applyFill="1" applyBorder="1" applyAlignment="1">
      <alignment horizontal="justify" vertical="center"/>
    </xf>
    <xf numFmtId="0" fontId="27" fillId="15" borderId="41" xfId="0" applyFont="1" applyFill="1" applyBorder="1" applyAlignment="1">
      <alignment horizontal="justify" vertical="center"/>
    </xf>
    <xf numFmtId="0" fontId="30" fillId="0" borderId="28" xfId="0" applyFont="1" applyBorder="1" applyAlignment="1">
      <alignment horizontal="justify" vertical="center"/>
    </xf>
    <xf numFmtId="0" fontId="30" fillId="0" borderId="29" xfId="0" applyFont="1" applyBorder="1" applyAlignment="1">
      <alignment horizontal="justify" vertical="center"/>
    </xf>
    <xf numFmtId="0" fontId="27" fillId="14" borderId="41" xfId="0" applyFont="1" applyFill="1" applyBorder="1" applyAlignment="1">
      <alignment horizontal="justify" vertical="center"/>
    </xf>
    <xf numFmtId="0" fontId="26" fillId="0" borderId="30" xfId="0" applyFont="1" applyBorder="1" applyAlignment="1">
      <alignment vertical="top"/>
    </xf>
    <xf numFmtId="0" fontId="27" fillId="10" borderId="31" xfId="0" applyFont="1" applyFill="1" applyBorder="1" applyAlignment="1">
      <alignment horizontal="justify" vertical="center" textRotation="90" wrapText="1"/>
    </xf>
    <xf numFmtId="0" fontId="27" fillId="10" borderId="20" xfId="0" applyFont="1" applyFill="1" applyBorder="1" applyAlignment="1">
      <alignment horizontal="justify" vertical="center" textRotation="90" wrapText="1"/>
    </xf>
    <xf numFmtId="0" fontId="27" fillId="10" borderId="19" xfId="0" applyFont="1" applyFill="1" applyBorder="1" applyAlignment="1">
      <alignment horizontal="justify" vertical="center" textRotation="90" wrapText="1"/>
    </xf>
    <xf numFmtId="0" fontId="27" fillId="12" borderId="32" xfId="0" applyFont="1" applyFill="1" applyBorder="1" applyAlignment="1">
      <alignment horizontal="justify" vertical="center"/>
    </xf>
    <xf numFmtId="0" fontId="27" fillId="12" borderId="33" xfId="0" applyFont="1" applyFill="1" applyBorder="1" applyAlignment="1">
      <alignment horizontal="justify" vertical="center"/>
    </xf>
    <xf numFmtId="0" fontId="27" fillId="10" borderId="32" xfId="0" applyFont="1" applyFill="1" applyBorder="1" applyAlignment="1">
      <alignment horizontal="justify" vertical="center"/>
    </xf>
    <xf numFmtId="0" fontId="27" fillId="10" borderId="34" xfId="0" applyFont="1" applyFill="1" applyBorder="1" applyAlignment="1">
      <alignment horizontal="justify" vertical="center"/>
    </xf>
    <xf numFmtId="0" fontId="27" fillId="10" borderId="35" xfId="0" applyFont="1" applyFill="1" applyBorder="1" applyAlignment="1">
      <alignment horizontal="justify" vertical="center"/>
    </xf>
    <xf numFmtId="0" fontId="27" fillId="11" borderId="36" xfId="0" applyFont="1" applyFill="1" applyBorder="1" applyAlignment="1">
      <alignment horizontal="justify" vertical="center"/>
    </xf>
    <xf numFmtId="0" fontId="27" fillId="11" borderId="35" xfId="0" applyFont="1" applyFill="1" applyBorder="1" applyAlignment="1">
      <alignment horizontal="justify" vertical="center"/>
    </xf>
    <xf numFmtId="0" fontId="27" fillId="10" borderId="36" xfId="0" applyFont="1" applyFill="1" applyBorder="1" applyAlignment="1">
      <alignment horizontal="justify" vertical="center"/>
    </xf>
    <xf numFmtId="0" fontId="0" fillId="0" borderId="0" xfId="0" applyAlignment="1">
      <alignment horizontal="center"/>
    </xf>
    <xf numFmtId="0" fontId="8" fillId="0" borderId="0" xfId="4" applyAlignment="1">
      <alignment horizontal="center"/>
    </xf>
    <xf numFmtId="0" fontId="8" fillId="0" borderId="0" xfId="4" applyAlignment="1">
      <alignment horizontal="center" vertical="top"/>
    </xf>
  </cellXfs>
  <cellStyles count="6">
    <cellStyle name="Heading 1" xfId="1" builtinId="16"/>
    <cellStyle name="Heading 2" xfId="2" builtinId="17"/>
    <cellStyle name="Heading 3" xfId="3" builtinId="18"/>
    <cellStyle name="Hyperlink" xfId="4" builtinId="8"/>
    <cellStyle name="Normal" xfId="0" builtinId="0"/>
    <cellStyle name="Percent" xfId="5" builtinId="5"/>
  </cellStyles>
  <dxfs count="1206">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strike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border outline="0">
        <top style="thin">
          <color theme="4" tint="0.39997558519241921"/>
        </top>
      </border>
    </dxf>
    <dxf>
      <font>
        <strike val="0"/>
        <outline val="0"/>
        <shadow val="0"/>
        <u val="none"/>
        <vertAlign val="baseline"/>
        <sz val="9"/>
        <color theme="1"/>
        <name val="Calibri"/>
        <family val="2"/>
        <scheme val="minor"/>
      </font>
      <alignment horizontal="general" vertical="top"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alignment horizontal="general" vertical="top" textRotation="0" wrapText="1" indent="0" justifyLastLine="0" shrinkToFit="0" readingOrder="0"/>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numFmt numFmtId="13" formatCode="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border outline="0">
        <top style="thin">
          <color theme="8"/>
        </top>
      </border>
    </dxf>
    <dxf>
      <border outline="0">
        <left style="thin">
          <color theme="8"/>
        </left>
        <top style="thin">
          <color theme="8"/>
        </top>
        <bottom style="thin">
          <color theme="8"/>
        </bottom>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8"/>
          <bgColor theme="8"/>
        </patternFill>
      </fill>
      <alignment horizontal="left" vertical="center" textRotation="0" wrapText="1" indent="0" justifyLastLine="0" shrinkToFit="0" readingOrder="0"/>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theme="8"/>
        </left>
        <right/>
        <top style="thin">
          <color theme="8"/>
        </top>
        <bottom style="medium">
          <color theme="4" tint="0.39997558519241921"/>
        </bottom>
        <vertical/>
        <horizontal/>
      </border>
    </dxf>
    <dxf>
      <border outline="0">
        <top style="thin">
          <color theme="8"/>
        </top>
        <bottom style="medium">
          <color theme="4" tint="0.39997558519241921"/>
        </bottom>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dxf>
    <dxf>
      <font>
        <b/>
        <i val="0"/>
        <strike val="0"/>
        <condense val="0"/>
        <extend val="0"/>
        <outline val="0"/>
        <shadow val="0"/>
        <u val="none"/>
        <vertAlign val="baseline"/>
        <sz val="10"/>
        <color theme="0"/>
        <name val="Calibri"/>
        <family val="2"/>
        <scheme val="minor"/>
      </font>
      <fill>
        <patternFill patternType="solid">
          <fgColor theme="8"/>
          <bgColor theme="8"/>
        </patternFill>
      </fill>
      <alignment horizontal="left" vertical="center" textRotation="0" wrapText="1" indent="0" justifyLastLine="0" shrinkToFit="0" readingOrder="0"/>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z val="8"/>
      </font>
      <alignment horizontal="general" vertical="top" textRotation="0" wrapText="1" indent="0" justifyLastLine="0" shrinkToFit="0" readingOrder="0"/>
    </dxf>
    <dxf>
      <font>
        <sz val="8"/>
      </font>
      <numFmt numFmtId="0" formatCode="General"/>
      <alignment horizontal="general" vertical="top" textRotation="0" wrapText="1" indent="0" justifyLastLine="0" shrinkToFit="0" readingOrder="0"/>
    </dxf>
    <dxf>
      <font>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dxf>
    <dxf>
      <font>
        <sz val="10"/>
      </font>
      <alignment horizontal="general" vertical="top" textRotation="0" wrapText="1" indent="0" justifyLastLine="0" shrinkToFit="0" readingOrder="0"/>
    </dxf>
    <dxf>
      <font>
        <sz val="10"/>
      </font>
      <alignment horizontal="general" vertical="top" textRotation="0" wrapText="1" indent="0" justifyLastLine="0" shrinkToFit="0" readingOrder="0"/>
    </dxf>
    <dxf>
      <font>
        <strike val="0"/>
        <outline val="0"/>
        <shadow val="0"/>
        <u val="none"/>
        <vertAlign val="baseline"/>
        <sz val="10"/>
      </font>
      <alignment horizontal="general" vertical="top" textRotation="0" wrapText="1" indent="0" justifyLastLine="0" shrinkToFit="0" readingOrder="0"/>
    </dxf>
    <dxf>
      <font>
        <strike val="0"/>
        <outline val="0"/>
        <shadow val="0"/>
        <u val="none"/>
        <vertAlign val="baseline"/>
        <sz val="10"/>
        <name val="Calibri"/>
        <family val="2"/>
        <scheme val="minor"/>
      </font>
      <alignment horizontal="general" vertical="top" textRotation="0" wrapText="1" indent="0" justifyLastLine="0" shrinkToFit="0" readingOrder="0"/>
    </dxf>
    <dxf>
      <font>
        <strike val="0"/>
        <outline val="0"/>
        <shadow val="0"/>
        <u val="none"/>
        <vertAlign val="baseline"/>
        <sz val="10"/>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strike val="0"/>
        <outline val="0"/>
        <shadow val="0"/>
        <u val="none"/>
        <vertAlign val="baseline"/>
        <sz val="10"/>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bottom style="thick">
          <color theme="4"/>
        </bottom>
      </border>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'Overall Score'!$C$4</c:f>
              <c:strCache>
                <c:ptCount val="1"/>
                <c:pt idx="0">
                  <c:v>Total</c:v>
                </c:pt>
              </c:strCache>
            </c:strRef>
          </c:tx>
          <c:spPr>
            <a:ln w="28575" cap="rnd">
              <a:solidFill>
                <a:schemeClr val="accent1"/>
              </a:solidFill>
              <a:round/>
            </a:ln>
            <a:effectLst/>
          </c:spPr>
          <c:marker>
            <c:symbol val="none"/>
          </c:marker>
          <c:cat>
            <c:multiLvlStrRef>
              <c:f>'Overall Score'!$A$5:$B$12</c:f>
              <c:multiLvlStrCache>
                <c:ptCount val="8"/>
                <c:lvl>
                  <c:pt idx="0">
                    <c:v>Azure Billing and Active Directory Tenant</c:v>
                  </c:pt>
                  <c:pt idx="1">
                    <c:v>Identity and Access Management</c:v>
                  </c:pt>
                  <c:pt idx="2">
                    <c:v>Resource Organization</c:v>
                  </c:pt>
                  <c:pt idx="3">
                    <c:v>Network Topology and Connectivity</c:v>
                  </c:pt>
                  <c:pt idx="4">
                    <c:v>Implement Policy Driven Governance and Subscripton democratization to support AppDevOps teams.</c:v>
                  </c:pt>
                  <c:pt idx="5">
                    <c:v>Management</c:v>
                  </c:pt>
                  <c:pt idx="6">
                    <c:v>Security</c:v>
                  </c:pt>
                  <c:pt idx="7">
                    <c:v>Platform Automation and DevOps</c:v>
                  </c:pt>
                </c:lvl>
                <c:lvl>
                  <c:pt idx="0">
                    <c:v>A</c:v>
                  </c:pt>
                  <c:pt idx="1">
                    <c:v>B</c:v>
                  </c:pt>
                  <c:pt idx="2">
                    <c:v>C</c:v>
                  </c:pt>
                  <c:pt idx="3">
                    <c:v>D</c:v>
                  </c:pt>
                  <c:pt idx="4">
                    <c:v>ID</c:v>
                  </c:pt>
                  <c:pt idx="5">
                    <c:v>F</c:v>
                  </c:pt>
                  <c:pt idx="6">
                    <c:v>G</c:v>
                  </c:pt>
                  <c:pt idx="7">
                    <c:v>H</c:v>
                  </c:pt>
                </c:lvl>
              </c:multiLvlStrCache>
            </c:multiLvlStrRef>
          </c:cat>
          <c:val>
            <c:numRef>
              <c:f>'Overall Score'!$C$5:$C$12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9875-4665-8176-49E1D23D5901}"/>
            </c:ext>
          </c:extLst>
        </c:ser>
        <c:dLbls>
          <c:showLegendKey val="0"/>
          <c:showVal val="0"/>
          <c:showCatName val="0"/>
          <c:showSerName val="0"/>
          <c:showPercent val="0"/>
          <c:showBubbleSize val="0"/>
        </c:dLbls>
        <c:axId val="1010944056"/>
        <c:axId val="1010949960"/>
      </c:radarChart>
      <c:catAx>
        <c:axId val="101094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10949960"/>
        <c:crosses val="autoZero"/>
        <c:auto val="1"/>
        <c:lblAlgn val="ctr"/>
        <c:lblOffset val="100"/>
        <c:noMultiLvlLbl val="0"/>
      </c:catAx>
      <c:valAx>
        <c:axId val="10109499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4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363536</xdr:colOff>
      <xdr:row>2</xdr:row>
      <xdr:rowOff>76199</xdr:rowOff>
    </xdr:from>
    <xdr:to>
      <xdr:col>18</xdr:col>
      <xdr:colOff>28575</xdr:colOff>
      <xdr:row>32</xdr:row>
      <xdr:rowOff>161925</xdr:rowOff>
    </xdr:to>
    <xdr:graphicFrame macro="">
      <xdr:nvGraphicFramePr>
        <xdr:cNvPr id="7" name="Chart 2">
          <a:extLst>
            <a:ext uri="{FF2B5EF4-FFF2-40B4-BE49-F238E27FC236}">
              <a16:creationId xmlns:a16="http://schemas.microsoft.com/office/drawing/2014/main" id="{DEF3E456-EE4B-4786-B131-D74282CAFFF7}"/>
            </a:ext>
            <a:ext uri="{C183D7F6-B498-43B3-948B-1728B52AA6E4}">
              <adec:decorative xmlns:adec="http://schemas.microsoft.com/office/drawing/2017/decorative" val="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600074</xdr:colOff>
      <xdr:row>1</xdr:row>
      <xdr:rowOff>19050</xdr:rowOff>
    </xdr:from>
    <xdr:to>
      <xdr:col>14</xdr:col>
      <xdr:colOff>581024</xdr:colOff>
      <xdr:row>35</xdr:row>
      <xdr:rowOff>7090</xdr:rowOff>
    </xdr:to>
    <xdr:pic>
      <xdr:nvPicPr>
        <xdr:cNvPr id="3" name="Picture 2">
          <a:extLst>
            <a:ext uri="{FF2B5EF4-FFF2-40B4-BE49-F238E27FC236}">
              <a16:creationId xmlns:a16="http://schemas.microsoft.com/office/drawing/2014/main" id="{1B230BAC-EF51-46ED-8DFD-DC8827A5F71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4" y="209550"/>
          <a:ext cx="8543925" cy="64650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on Koning" id="{C2AFC9D0-3BE2-4370-AC59-FB8FEBCDF75A}" userId="S::dokoni@microsoft.com::74f1cb88-c074-4389-805f-6c7f1d8a4b63" providerId="AD"/>
  <person displayName="Elisabeth Durix (SHE/HER)" id="{A143943C-4981-4B37-BE50-53542A9173FD}" userId="S::eldurix@microsoft.com::c11a77f3-de05-4390-bcf9-14d737f4fc09" providerId="AD"/>
  <person displayName="Jeff Mitchell" id="{C7EE1ED7-B911-4E6B-85BC-AEE37414C981}" userId="S::jemitche@microsoft.com::309be2ec-7171-4cd2-a636-b8acbaf78a97" providerId="AD"/>
  <person displayName="Jon Satchwell" id="{3B83A4D1-662C-45AD-866C-6B6F8DC4C992}" userId="S::josatchw@microsoft.com::bb997047-c89e-44f2-8fe4-bf1eba335c32" providerId="AD"/>
  <person displayName="Mathieu Rietman" id="{77DD6387-F6C6-4B0B-B716-1F4B12EE1ADE}" userId="S::marietma@microsoft.com::2e0dc30e-8a77-452a-a375-9e3bab787531" providerId="AD"/>
  <person displayName="Natalia Konokhova" id="{0240E43A-B3CF-4157-A07D-1D63E4C2F3B8}" userId="S::nataliak@microsoft.com::a9d84526-668b-48dc-aba6-c094cb72b329" providerId="AD"/>
  <person displayName="Preston Parsard" id="{7BD66BA8-3472-43BB-9B6E-EEB73596B07C}" userId="S::prestopa@microsoft.com::bc4a1908-5ce6-4883-a81a-331e8ce086d9"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4511.338134490739" createdVersion="7" refreshedVersion="7" minRefreshableVersion="3" recordCount="106" xr:uid="{F36EDD94-A675-4F12-AA81-254E4EEEFB7B}">
  <cacheSource type="worksheet">
    <worksheetSource name="EnironmentAreasTable"/>
  </cacheSource>
  <cacheFields count="13">
    <cacheField name="ID" numFmtId="0">
      <sharedItems containsBlank="1" count="101">
        <m/>
        <s v="A"/>
        <s v="A1"/>
        <s v="A1-A"/>
        <s v="A1.1"/>
        <s v="A1.2"/>
        <s v="A1.3"/>
        <s v="A1.4"/>
        <s v="A1.5"/>
        <s v="A1.6"/>
        <s v="A1.7"/>
        <s v="A1.8"/>
        <s v="A1-B"/>
        <s v="A1-C"/>
        <s v="A2"/>
        <s v="A2.2"/>
        <s v="A2.3"/>
        <s v="A2.4"/>
        <s v="A2.5"/>
        <s v="B"/>
        <s v="B1"/>
        <s v="B1.1"/>
        <s v="B1.5"/>
        <s v="B1.6"/>
        <s v="B1.7"/>
        <s v="B1.8"/>
        <s v="B1.9"/>
        <s v="B1.10"/>
        <s v="B1.11"/>
        <s v="B2"/>
        <s v="B2.1"/>
        <s v="B2.2"/>
        <s v="B2.3"/>
        <s v="B2.4"/>
        <s v="B2.5"/>
        <s v="C"/>
        <s v="C1"/>
        <s v="C1.1"/>
        <s v="C1.3"/>
        <s v="C2"/>
        <s v="C2.1"/>
        <s v="C2.2"/>
        <s v="C2.3"/>
        <s v="C2.4"/>
        <s v="C2.5"/>
        <s v="C3"/>
        <s v="C3.1"/>
        <s v="C3.2"/>
        <s v="C4"/>
        <s v="C4.1"/>
        <s v="C4.2"/>
        <s v="C4.3"/>
        <s v="C4.4"/>
        <s v="C4.5"/>
        <s v="D"/>
        <s v="D1"/>
        <s v="D1.1"/>
        <s v="D2"/>
        <s v="D2.1"/>
        <s v="D3"/>
        <s v="D2.2"/>
        <s v="D2.3"/>
        <s v="D4"/>
        <s v="D4.1"/>
        <s v="D4.2"/>
        <s v="D5"/>
        <s v="D5.1"/>
        <s v="D5.2"/>
        <s v="D6"/>
        <s v="D6.1"/>
        <s v="D6.2"/>
        <s v="D6.3"/>
        <s v="D7"/>
        <s v="D7.1"/>
        <s v="D7.2"/>
        <s v="D7.3"/>
        <s v="D7.4"/>
        <s v="D7.5"/>
        <s v="D8"/>
        <s v="D8.1"/>
        <s v="D8.2"/>
        <s v="D8.3"/>
        <s v="D9.2"/>
        <s v="D8.4"/>
        <s v="D9"/>
        <s v="D9.1"/>
        <s v="D9.3"/>
        <s v="D10"/>
        <s v="D10.1"/>
        <s v="D10.2"/>
        <s v="D10.3"/>
        <s v="D10.4"/>
        <s v="D11"/>
        <s v="D11.1"/>
        <s v="D12"/>
        <s v="D12.1"/>
        <s v="D13"/>
        <s v="D13.1"/>
        <s v="D13.2"/>
        <s v="D14"/>
        <s v="D14.1"/>
      </sharedItems>
    </cacheField>
    <cacheField name="Item" numFmtId="0">
      <sharedItems containsBlank="1" count="94">
        <m/>
        <s v="Azure Billing and Active Directory Tenant"/>
        <s v="Planning for Enterprise Enrolment"/>
        <s v="Enterprise Agreement enrollment"/>
        <s v="EA Administrator Notification Account"/>
        <s v="Number of Departments"/>
        <s v="Number and type of EA Account"/>
        <s v="Audit Interval for EA Portal for Microsoft account and required access"/>
        <s v="Make Use of Dev/Test EA subscription cost optimize"/>
        <s v="Assign Budget per account / Department to establish alerts"/>
        <s v="Enable both DA View Charges and AO View Charges "/>
        <s v="Other notes, recommendations"/>
        <s v="Microsoft Customer Agreement service"/>
        <s v="Cloud Solution Provider service"/>
        <s v="Azure AD Tenants"/>
        <s v="AAD Tenants"/>
        <s v="AAD PIM for all tenant and M365 roles"/>
        <s v="Break the glass accounts"/>
        <s v="Identity and Access Management"/>
        <s v="Planning for identity and access management"/>
        <s v="Enforce a RBAC model"/>
        <s v="Enforce MFA, Azure AD Conditional Access policies "/>
        <s v="&quot;Azure AD only&quot; groups for Azure control plane "/>
        <s v="Custom Role Definitions +_x000a_AAD PIM for Azure roles"/>
        <s v="AAD Diagnostic Logs"/>
        <s v="Custom RBAC Roles and Usage"/>
        <s v="Separate privledged admin accounts for Azure administrative tasks."/>
        <s v="Authentication Inside the Landing Zone"/>
        <s v="Domain Controller in Azure or AADDS services"/>
        <s v="Use Azure AD Application Proxy for Intranet application"/>
        <s v="Use Managed Identities to authenticate to azure resource"/>
        <s v="Identity network segmentation and connectivity design and separation of concerns for inside landing zone (legacy)  authentication"/>
        <s v="Resource Organization"/>
        <s v="Management Group Hierarchy"/>
        <s v="Use Management groups for both policies and management RBAC "/>
        <s v="Subscription Organization and Governance"/>
        <s v="Create separate platform subscriptions for Management (Monitoring), Connectivity and Identity when these are required"/>
        <s v="Use subscriptions as a democratized unit of management aligned with business needs and priorities."/>
        <s v="Group subscriptions under Management groups to ensures that subscriptions are aligned within the management group structure and policy requirements at scale."/>
        <s v="Have new subscription as a service. Automate subscription creation File &gt; New &gt; Landing Zone"/>
        <s v="Configure Subscription Quota and Capacity"/>
        <s v="Ensure that sufficient capacity and SKUs are available and the attained capacity can be understood and monitored"/>
        <s v="Establish Cost Management"/>
        <s v="Implement Cost transparency across a technical estate. "/>
        <s v="Tags enforced for billing"/>
        <s v="Additional Tags  to be enforced or optional"/>
        <s v="Set Budget on subscription or resourcegroup"/>
        <s v="Network Topology and Connectivity"/>
        <s v="Define an Azure Networking Topology"/>
        <s v="Defined network topology based on Virtual-WAN or hub-and-spoke or Cloud only network topologies"/>
        <s v="Planning for IP Addressing"/>
        <s v="plans for IP addressing in Azure to ensure that IP address space doesn't overlap across on-premises locations and Azure regions"/>
        <s v="DNS and name resolution for on-premises and Azure resources"/>
        <s v="Implement central DNS name resolution when required or use Azure DNS "/>
        <s v="Hybrid DNS Resolved (seamless resolving on-premises and the cloud )"/>
        <s v="Central Private link private DNS zones when required"/>
        <s v="Virtual WAN network topology (Microsoft-managed)"/>
        <s v="When using Vitual WAN validate these best practices"/>
        <s v="Use Azure Monitor Insights"/>
        <s v="Traditional Azure networking topology"/>
        <s v="When using hub-and-spoke network topology validate these best practices"/>
        <s v="Monitor Azure networks"/>
        <s v="Connectivity to Azure"/>
        <s v="connecting on-premises locations (other datacenters) to Azure"/>
        <s v="Deploy network components for connectivity to Azure  zone redundant for higher availability when required"/>
        <s v="Monitor the connectivity to Azure capacity "/>
        <s v="Connectivity to Azure PaaS Services"/>
        <s v="Use vNet integration to isolate PAAS endpoints when required"/>
        <s v="Implement DNS setup to support Private Link services DNS resolving"/>
        <s v="(do not) use virtual network service endpoints"/>
        <s v="Dont implement forced tunneling to enable communication from Azure to Azure resources."/>
        <s v="Limit cross-tenant private endpoint connections in Azure"/>
        <s v="Planning for Inbound and Outbound Internet Connectivity"/>
        <s v="Do not use Azure’s default internet outbound access for any scenario."/>
        <s v="Secure outbound connectivity to the public internet via Azure Firewall (or NVA)"/>
        <s v="Configure supported partner SaaS security providers within Firewall Manager"/>
        <s v="If partner NVAs are required for east/west or south/north traffic protection and filtering or inbound https"/>
        <s v="Planning for Application Delivery"/>
        <s v="Secure  inbound connectivity from the public internet via Application Gateway with Web Application Firewall (WAF) or FrontDoor WAF Policies"/>
        <s v="Use DDOS Protection to enhance security and insight"/>
        <s v="Use Traffic Manager to deliver global apps that span protocols other than HTTP/S."/>
        <s v="Planning for &quot;Landing Zone&quot; Network Segmentation"/>
        <s v="Secure internal network segmentation within a landing zone to drive a network zero-trust implementation"/>
        <s v="Delegate Subnet creation to the landing zone owner"/>
        <s v="Implement NSG to protect traffic across subnets, as well as east-west traffic across the platform. "/>
        <s v="Enable NSG flow logs and feed them into Traffic Analytics"/>
        <s v="Define Network Encryption Requirements"/>
        <s v="Consider additional network encryption requirements between on-premises and Azure as well as across Azure regions"/>
        <s v="Plan for traffic inspection"/>
        <s v="Packet capture requirements"/>
        <s v="Other networking notes, recommendations"/>
        <s v="Connect to other cloud providers"/>
        <s v="Establish  cross-cloud connectivity"/>
        <s v="Other recommendations"/>
      </sharedItems>
    </cacheField>
    <cacheField name="Status" numFmtId="0">
      <sharedItems containsBlank="1"/>
    </cacheField>
    <cacheField name="Estimated Percentage applied" numFmtId="0">
      <sharedItems containsBlank="1" containsMixedTypes="1" containsNumber="1" minValue="0" maxValue="1"/>
    </cacheField>
    <cacheField name="Remark" numFmtId="0">
      <sharedItems containsBlank="1"/>
    </cacheField>
    <cacheField name="Action" numFmtId="0">
      <sharedItems containsBlank="1" count="27" longText="1">
        <s v="Describe briefly the action to be taken and select priority"/>
        <m/>
        <s v="Validate if not should be privileged named accounts"/>
        <s v="Implement periodic reviews"/>
        <s v="If dev having already Visual studio subscription this could be a cost optimization for dev/test subscriptions"/>
        <s v="Implement Break the glass"/>
        <s v="Use Azure AAD group for role RBAC on Management group level instead of direct assignments "/>
        <s v="Add also Azure role to PIM."/>
        <s v="Investigate the use of Azure AD Application proxy for Intranet applications"/>
        <s v="Create a management group structure based on enterprise landing zone with platform and landing zone to be able to apply policies and RBAC for management role like platform owner, SysOps, NetOps and SecOps. See sample setup provided in document."/>
        <s v="Create new subscription for Management with new Log Analytics, to isolate logging as this also will contain security logging. Keep Connectivity and identity in &quot; General&quot;"/>
        <s v="Create the default grouping of Enterprise landing zone as a default and adopt new grouping when required"/>
        <s v="Create automation  see https://github.com/Azure/Enterprise-Scale/tree/main/examples/landing-zones"/>
        <s v="Consider automated reporting when tags are enforced and applied with Power BI"/>
        <s v="See tags sheet for proposed tags"/>
        <s v="See tagging sheet for other options"/>
        <s v="Implement central connected Private DNS zones for PAAS private Link to the  General vNet where the domain controllers are placed"/>
        <s v="Consider Azure Route server and Azure Firewall instead of exiting NVA"/>
        <s v="Considering Expressroute setup to get dedicated lines. Could use xxx as ER provider."/>
        <s v="When having a clear Zone Redundant strategy implement also Zone Redundant VPN Gateway"/>
        <s v="Implement NPM monitoring over S2S"/>
        <s v="Use Azure Firewall to secure outbound internet traffic. Implement by deployment and add UDR on GW subnet and Landing Zone Subscription vNet. Can be done one by one. Implement FQDN rules to allow only the necessary outbound websites that are required for windows and Linux servers."/>
        <s v="When having a clear Zone Redundant strategy implement also Zone Redundant  Firewall"/>
        <s v="Create clear policies when to use WAF and evaluate FrontDoor with WAF. "/>
        <s v="Implement when needed to have additional protection of public IP (LB), App GW etc."/>
        <s v="Implement NSG flow logs"/>
        <s v="No requirements"/>
      </sharedItems>
    </cacheField>
    <cacheField name="Priority" numFmtId="0">
      <sharedItems containsBlank="1" count="7">
        <m/>
        <s v="--"/>
        <s v="-"/>
        <s v="Medium"/>
        <s v="Low"/>
        <s v="High"/>
        <s v="Evaluate"/>
      </sharedItems>
    </cacheField>
    <cacheField name="Owner " numFmtId="0">
      <sharedItems containsBlank="1"/>
    </cacheField>
    <cacheField name="Deadline" numFmtId="0">
      <sharedItems containsBlank="1" containsMixedTypes="1" containsNumber="1" containsInteger="1" minValue="0" maxValue="0"/>
    </cacheField>
    <cacheField name="Best practice" numFmtId="0">
      <sharedItems containsBlank="1" count="73" longText="1">
        <s v="Use owner and deadline in review phase or action phase. Actions should be backlog items for the cloud platform team."/>
        <m/>
        <s v="Remove Contract that is not used  EA, CSP or MCA"/>
        <s v="Setup the notification contact email address to ensure notifications are sent to an appropriate group mailbox._x000a_Do not ignore notification emails sent to the notification account email address. Microsoft sends important EA wide communications to this account."/>
        <s v="Create a new department for IT if business domains have independent IT capabilities. Department are not required for most organization 1 department is enough._x000a_Organization can have a variety of structures such as functional, divisional, geographic, matrix or team structure. Leverage organizational structure to map organization structure to enterprise enrollment."/>
        <s v="Only use the authentication type &quot;Work and School Account&quot; for all account types. Avoid using the MSA account type._x000a_Do not move or rename an EA Account in Azure AD. _x000a_Restrict and minimize the number of Account Owners within the Enrollment to avoid the proliferation of admin access to Subscriptions and associated Azure resources._x000a_If multiple Azure AD tenants are used, ensure the Account Owner is associated with the same tenant as where subscriptions for the account are provisioned."/>
        <s v="90 Days"/>
        <s v="Setup enterprise Dev/Test/Prod environments at an EA account level to support creation of dev/test workload for active Visual Studio subscribers. See https://docs.microsoft.com/en-us/visualstudio/subscriptions/azure-ea-devtest"/>
        <s v="Assign a budget for each account and establish an alert associated with the budget._x000a_Could be not applicable when using budget on subscriptions, resource groups. "/>
        <s v="Enable both DA View Charges and AO View Charges on every Enterprise Agreement enrollment to allow users with the correct permissions to view Azure cost management data._x000a_Could be not applicable when using budget on subscriptions, resource groups. "/>
        <s v="Set up a Notification Contact email address on the agreement billing account to ensure notifications are sent to an appropriate group mailbox._x000a_Do not ignore notification emails sent to the notification account email address. Microsoft sends important EA wide communications to this account."/>
        <s v="Leverage Azure AD SSO based on the selected planning topology. (Azure AD Connect for each identity that is to be synchronized)_x000a_In case organization does not have existing identity infrastructure, then it is recommended to start by implementing Azure AD only identity deployment. Such deployment with Azure AD domain services and Enterprise mobility suite provide end to end protection for SaaS &amp; enterprise application as well as devices.  Use the tenant where the identity processes are implemented to connect the azure subscriptions, do not use dev/test tenants in combination with lifecycle of enterprise applications. If Dev/Test/Prod of a specific application are going to be completely isolated environments and integrated with AAD from an identity perspective, separate them at a tenant level (i.e. use multiple tenants). Avoid creating a new Azure AD tenant unless there is a strong IAM justification and processes are already in-place. Dev Test Active Directory can easily reside in an subscription connected to the main managed production tenant. "/>
        <s v="Use Azure AD privileged identity management for Identity and access management."/>
        <s v="Plan and implement for emergency access or break-glass accounts to prevent tenant-wide account lockout. See also https://docs.microsoft.com/en-us/azure/active-directory/roles/security-planning"/>
        <s v="Use Azure RBAC to manage data plane access to resources where possible (e.g. Key Vault, Storage account, Azure SQL Database)."/>
        <s v="Enforce a RBAC model for management groups, subscriptions, resource groups and resources"/>
        <s v="Enforce MFA for any user with rights to the Azure environment(s). This is a requirement of many compliance frameworks and greatly lowers the risk of credential theft and unauthorized access. MFA provides a second barrier of authentication adding another layer of security. It is recommended to enforce MFA and conditional access policies for all privileged accounts to make it more secure. MFA does provide another barrier of authentication but does not stop phishing or social engineering such as hacker taking physical possession of your phone or Sim Swapping or cloning. It is recommended that MFA should be implemented with device management policy(such as strong pin locking and encryption and erasing device remotely when its lost). Out of band multifactor authentication (such as biometric) is also consider secure form of MFA. Deploy Azure AD Conditional Access policies for any user with rights to the Azure environment(s). Doing so will provide another mechanism to help protect a controlled Azure environment from unauthorized access."/>
        <s v="Use &quot;Azure AD only&quot; groups for Azure control plane resources in Azure AD PIM when granting access to resources._x000a_Add on-premises groups to the &quot;Azure AD only&quot; group if there is an existing group management system already in place. Don't add users directly to Azure resource scopes. Instead add users to defined roles, which are then assigned to resource scopes. Direct user assignments circumvent centralized management, greatly increasing the management required to prevent unauthorized access to restricted data."/>
        <s v="Use Azure AD Privileged Identity Management (PIM) to establish zero standing access and least privilege. We recommend that customers map the organization roles to the minimum level of access needed. Azure AD PIM can either be an extension of existing tools and processes, utilize Azure native as outlined above, or both as needed._x000a_Use Azure AD PIM access reviews to periodically validate resource entitlements. Access reviews are part of many compliance frameworks so many organizations will already have a process in place to address this requirement."/>
        <s v="Integrate Azure AD logs with the platform-central Azure Monitor. Azure Monitor allows for a single source of truth around log and monitoring data in Azure, giving organizations a cloud native options to meet requirements around log collection and retention."/>
        <s v="Use custom RBAC role definitions within the Azure AD tenant, considering the following key roles: Azure Platform Owner, NetOps, SecOps, DevOps. See Role Sheet to document custom roles."/>
        <s v="Creating separate admin accounts for users who need to conduct on-premises administrative tasks._x000a_Deploying Privileged Access Workstations for Active Directory administrators. See also https://docs.microsoft.com/en-us/azure/active-directory/roles/security-planning"/>
        <s v="If AD on Windows server in use, can all required resources access correct domain controller?_x000a_If Azure DS in use, deploy ADS within the primary region because this service can only be projected into one subscription"/>
        <s v="If an organization has a scenario where an application that uses integrated Windows authentication must be accessed remotely through Azure AD, consider using Azure AD Application Proxy. https://docs.microsoft.com/en-us/azure/active-directory/manage-apps/application-proxy_x000a_Has Azure AD Application Proxy been considered for remote access to on-premises applications? "/>
        <s v="Use managed identities instead of service principals for authentication to Azure services. This approach reduces exposure to credential theft"/>
        <s v="Use a separate subscription and vNet. Alternative have Identity in a hub vNet."/>
        <s v="Use management groups to enforce governance over all subscriptions._x000a_Keep the Management Group hierarchy reasonably flat with ideally no more than 3-4 levels._x000a_Avoid duplicating your organizational structure into a deeply nested management group hierarchy. Management groups should be used for policy assignment purposes, NOT for billing purposes._x000a_Create management groups under your root level management group that represent the types of workloads (archetype) that you will host, based on their security, compliance, connectivity, and feature needs._x000a_Create a Platform Management Group under the top-level (root) Management Group to support common platform policy and RBAC assignment._x000a_Limit the number of Azure Policy assignments made at the root Management Group scope._x000a_Do not create any subscriptions under the &quot;root&quot; Management Group._x000a_Create a top-level Sandboxes management group to allow users to immediately experiment with Azure."/>
        <s v="_x000a__x000a__x000a_"/>
        <s v="Establish a dedicated management subscription in the Platform management group to support global management capabilities such as Azure Monitor Log Analytics workspaces and Azure Automation runbooks._x000a_Establish a dedicated identity subscription in the Platform management group to host Windows Server Active Directory domain controllers, when necessary._x000a_Establish a dedicated connectivity subscription in the Platform management group to host an Azure Virtual WAN hub, private Domain Name System (DNS), ExpressRoute circuit, and other networking resources. A dedicated subscription ensures that all foundation network resources are billed together and isolated from other workloads."/>
        <s v="Subscriptions serve as a scale unit so that component workloads can scale within the platform subscription limits._x000a_Subscriptions serve as a boundary for the assignment of Azure policies. For example, secure workloads, such as PCI workloads, typically require additional policies to achieve compliance. Instead of using a management group to group workloads that require PCI compliance, you can achieve the same isolation by using a subscription._x000a_Subscriptions provide a management boundary for governance and isolation, allowing for a clear separation of concerns._x000a_Avoid a rigid subscription model, and opt instead for a set of flexible criteria to group subscriptions across the organization. This flexibility ensures that as your organization's structure and workload composition changes, you can create new subscription groups instead of using a fixed set of existing subscriptions. One size doesn't fit all for subscriptions. What works for one business unit might not work for another. Some applications might coexist within the same landing zone subscription while others might require their own subscription."/>
        <s v="Group subscriptions together under management groups aligned within the management group structure and policy requirements at scale. Grouping ensures that subscriptions with the same set of policies and Azure role assignments can inherit them from a management group, which avoids duplicate assignments."/>
        <s v="Have in service catalog for appdev teams the service request new subscription. _x000a_Deploy a new landing zone (File &gt; New &gt; Landing Zone): These are recurring activities that are required to instantiate a new landing zone."/>
        <s v="Leverage subscriptions as scale units, scaling out resources and subscriptions as required._x000a__x000a_Use reserved instances to prioritize reserved capacity in required regions._x000a_This ensures that your workload will have the required services, even if there is a high demand for that resource in a given region at any time._x000a_Establish a dashboard with custom views to monitor utilized capacity levels. Setup alerts if capacity utilization is reaching critical levels (e.g. 90% core utilization)._x000a_Configure quota increase as a part of subscription provisioning (e.g. total available VM cores within a subscription)._x000a_Govern subscription quotas using Azure Policy_x000a_Ensure required services and features are available within the chosen deployment regions._x000a_"/>
        <s v="Use Azure Cost Management + Billing for cost aggregation. Make it available to application owners."/>
        <s v="Use Azure resource tags for cost categorization and resource grouping. Using tags allows you to have a chargeback mechanism for workloads that share a subscription or for a given workload that spans across multiple subscriptions."/>
        <s v="Have budget owner per Landingzone. Agree and set budget per landing zone and set budget alerts to budget owner and technical owners. Consider also yearly budget and forecast feature in budget alerts. Implement policy to enforce budget per subscriptions."/>
        <s v="Create Hybrid connectivity network topology when required._x000a_Consider Virtual WAN doing new large or global network deployments in Azure and/or multiple Branches based on SD WAN technology._x000a_Ensure, for new large or global network deployments in Azure where you need global transit connectivity across Azure regions and on-premises locations, use virtual WAN_x000a_Consider Hub Spoke when have limited region deployments and not planning direct Branche connectivity._x000a_See below best practices per topology"/>
        <s v="Plan for non-overlapping IP address spaces across Azure regions and on-premises locations well in advance._x000a_Use IP addresses from the address allocation for private internets (RFC 1918)._x000a_For environments with limited private IP addresses (RFC 1918) availability, consider using IPv6._x000a_Do not create unnecessarily large Virtual Networks (for example: /16) to ensure there is no unnecessary wastage of IP address space._x000a_Do not create Virtual Networks without planning the required address space in advance, since adding address space will cause an outage once a Virtual Network is connected via Virtual Network Peering._x000a_Do not use public IP addresses for Virtual Networks, especially if the public IP addresses do not belong to the customer."/>
        <s v="For environments where name resolution in Azure is all that's required, use Azure Private DNS for resolution. Create a delegated zone for name resolution (such as azure.contoso.com). Enable auto-registration for Azure DNS to automatically manage the lifecycle of the DNS records for the virtual machines deployed within a virtual network. Special workloads that require and deploy their own DNS (such as Red Hat OpenShift) should use their preferred DNS solution._x000a__x000a_"/>
        <s v="For environments where name resolution across Azure and on-premises is required, use existing DNS infrastructure (for example, Active Directory integrated DNS) deployed onto at least two virtual machines (VMs). Configure DNS settings in virtual networks to use those DNS servers._x000a_You can still link an Azure Private DNS zone to the virtual networks and use DNS servers as hybrid resolvers with conditional forwarding to on-premises DNS names, such as onprem.contoso.com, by using on-premises DNS servers. You can configure on-premises servers with conditional forwarders to resolver VMs in Azure for the Azure Private DNS zone (for example, azure.contoso.com). Use a virtual machine as a resolver for cross-premises DNS resolution with Azure Private DNS."/>
        <s v="Create the Azure Private DNS zone within a global connectivity subscription. You might create other Azure Private DNS zones (for example, privatelink.database.windows.net or privatelink.blob.core.windows.net for Azure Private Link)."/>
        <s v="Remove D4 items  when not used to get better weighted score"/>
        <s v="Ensure, for new large or global network deployments in Azure where you need global transit connectivity across Azure regions and on-premises locations, use virtual WAN._x000a_Use a Virtual WAN hub per Azure region to connect multiple landing zones together across Azure regions via a common global Azure Virtual WAN._x000a_Use Virtual Hub Routing features to further segment traffic between VNets and branches._x000a_Connect Virtual WAN hubs to on-premises datacenters by using ExpressRoute_x000a_Connect branches and remote locations to the nearest Virtual WAN hub via Site-to-Site VPN, or enable branch connectivity to Virtual WAN via an SD-WAN partner solution._x000a_Connect users to the Virtual WAN hub via a Point-to-Site VPN._x000a_Follow the principle &quot;traffic in Azure stays in Azure&quot; so that communication across resources in Azure occurs via the Microsoft backbone network_x000a_For outbound Internet traffic protection and filtering, deploy Azure Firewall._x000a_When you're deploying partner networking technologies and NVAs, verify configuration with partner vendor's guidance to ensure there are no conflicting configurations_x000a_Ensure that  Azure Virtual WAN and Azure Firewall resources are created in the connectivity subscription._x000a_Ensure that the network architecture is within the Azure Virtual WAN limits."/>
        <s v="Use Azure Monitor Insights for Virtual WAN to monitor the end-to-end topology of the Virtual WAN as well as status and key metrics."/>
        <s v="Remove D5 items  when not used to get better weighted score"/>
        <s v="Consider hub-and-spoke network topology for the following scenarios: A network architecture deployed within a single Azure region. A network architecture spans multiple Azure regions, and there's no need for transitive connectivity between virtual networks for landing zones across regions. A network architecture spans multiple Azure regions, and global VNet peering can be used to connect virtual networks across Azure regions. There's no need for transitive connectivity between VPN and ExpressRoute connections. The main hybrid connectivity method in place is ExpressRoute, and the number of VPN connections is less than 30 per VPN gateway. There's a dependency on centralized NVAs and granular routing. _x000a_Use the topology of multiple virtual networks connected with multiple ExpressRoute circuits when one of these conditions is true: You need a high level of isolation. You need dedicated ExpressRoute bandwidth for specific business units. You've reached the maximum number of connections per ExpressRoute gateway (refer to the ExpressRoute limits article for the maximum number)._x000a_Ensure that shared services, including ExpressRoute gateways, VPN gateways, and Azure Firewall or partner NVAs in the central-hub virtual network. If necessary, also deploy Active Directory domain controllers and DNS servers._x000a_When you're deploying partner networking technologies or NVAs, follow the partner vendor's guidance to ensure that: The vendor supports deployment scenario. The guidance is designed for high availability and maximal performance. There are no conflicting configurations with Azure networking._x000a_Don't deploy L7 inbound NVAs such as Azure Application Gateway as a shared service in the central-hub virtual network. Instead, deploy them together with the app in their respective landing zones._x000a_Ensure no transit in Azure between ExpressRoute and VPN gateways, isn't supported._x000a_If transitivity between ExpressRoute and VPN gateways is required in Hub &amp; Spoke scenario, Azure Route Server should be used._x000a_For network architectures with multiple hub-and-spoke topologies across Azure regions, use global virtual network peering to connect landing-zone virtual networks when a small number of landing zones need to communicate across regions. _x000a_When you deploy a hub-and-spoke network architecture in two Azure regions and transit connectivity between all landing zones across regions is required, use ExpressRoute with dual circuits to provide transit connectivity for landing-zone virtual networks across Azure regions. _x000a_When connecting spoke virtual networks to the central hub virtual network, there are two limits that must be considered: The maximum number of virtual network peering connections per virtual network.  The maximum number of prefixes advertised from Azure to on-premises via ExpressRoute with private peering."/>
        <s v="Use Azure Monitor for Networks to monitor the end-to-end state of the networks on Azure."/>
        <s v="Use ExpressRoute as the primary connectivity channel for connecting an on-premises network to Azure. You can use VPNs as a source of backup connectivity to enhance connectivity resiliency. Use dual ExpressRoute circuits from different peering locations when you're connecting an on-premises location to virtual networks in Azure. This setup will ensure redundant paths to Azure by removing single points of failure between on-premises and Azure. When you use multiple ExpressRoute circuits, optimize ExpressRoute routing via BGP local preference and AS PATH prepending. Ensure that you're using the right SKU for the ExpressRoute/VPN gateways based on bandwidth and performance requirements."/>
        <s v="Deploy a zone-redundant ExpressRoute gateway in the supported Azure regions."/>
        <s v="Proactively monitor ExpressRoute circuits by using Network Performance Monitor._x000a_Use Connection Monitor for ExpressRoute to monitor connectivity between Azure cloud deployments and on-premises locations (Branch offices, etc.), detect network issues, identify and eliminate connectivity problems."/>
        <s v="Use VNet injection for supported Azure services to make them available from within a customer Virtual Network._x000a_Azure PaaS services that have been injected into a Virtual Network still perform management plane operations using public IP addresses. Ensure that this communication is locked down within the Virtual Network using UDRs and NSGs._x000a_Use Azure Private Link, where available, for shared Azure PaaS services. Access Azure PaaS services from on-premises via ExpressRoute private peering. This method avoids transiting over the public internet._x000a_Access Azure PaaS services from on-premises via ExpressRoute with Private peering"/>
        <s v="Don't enable virtual network service endpoints by default on all subnets_x000a_Use virtual network service endpoints to secure access to Azure PaaS services from within the virtual network, but only when Private Link isn't available and there are no data exfiltration concerns. _x000a_To address data exfiltration concerns with service endpoints, use NVA filtering or use virtual network service endpoint policies for Azure Storage."/>
        <s v="We don't recommend that you implement forced tunneling to enable communication from Azure to Azure resources."/>
        <s v="Deny private endpoints linked to services in other tenants_x000a_Deny connections from private endpoints created in other tenants"/>
        <s v="Use NAT Gateway for online landing zones, which are Landing Zones not connected to the hub VNet, where compute resources require internet outbound access and do no need any of the security features provided by Azure Firewall (Standard or Premium) or a 3rd party NVA via the Hub network."/>
        <s v="Use Azure Firewall to govern:_x000a_Azure outbound traffic to the internet._x000a_Non-HTTP/S inbound connections._x000a_East/west traffic filtering (if your organization requires it)._x000a_Use NVA when Azure Firewall does not fit to requirements or when there is a policy that enforce specific ISV_x000a_Use Firewall Manager with Virtual WAN to deploy and manage Azure firewalls across Virtual WAN hubs or in hub virtual networks. Firewall Manager is now in general availability for both Virtual WAN and regular virtual networks._x000a_Create a global Azure Firewall policy to govern security posture across the global network environment and assign it to all Azure Firewall instances._x000a_Allow for granular policies to meet requirements of specific regions by delegating incremental firewall policies to local security teams via Azure role-based access control."/>
        <s v="Configure supported partner SaaS security providers within Firewall Manager if the organization wants to use such solutions to help protect outbound connections."/>
        <s v="For Virtual WAN network topologies, deploy the NVAs to a separate virtual network (for example, NVA virtual network). Then connect it to the regional Virtual WAN hub and to the landing zones that require access to NVAs. This article describes the process._x000a_For non-Virtual WAN network topologies, deploy the partner NVAs in the central-hub virtual network._x000a_If partner NVAs are required for inbound HTTP/S connections, deploy them within a landing-zone virtual network and together with the apps that they're protecting and exposing to the internet."/>
        <s v="Deploy network components for connectivity to Azure  zone redundant for higher availability when required"/>
        <s v="Use Application Gateway WAF within a &quot;Landing Zone&quot; Virtual Network for protecting inbound HTTP/S traffic from the internet. Don't replicate on-premises perimeter network concepts and architectures into Azure. Similar security capabilities are available in Azure, but the implementation and architecture must be adapted to the cloud._x000a_Use Azure Front Door WAF policies to provide global protection across Azure regions for inbound HTTP/S connections to a &quot;Landing Zone&quot;._x000a_If partner NVAs are required for inbound HTTP/S connections, deploy them within a landing-zone virtual network and together with the apps that they're protecting and exposing to the internet._x000a_Use Azure Front Door and WAF policies to provide global protection across Azure regions for inbound HTTP/S connections to a landing zone._x000a_When you're using Azure Front Door and Azure Application Gateway to help protect HTTP/S apps, use WAF policies in Azure Front Door. Lock down Azure Application Gateway to receive traffic only from Azure Front Door."/>
        <s v="Use Azure DDoS Protection Standard protection plans to help protect all public endpoints hosted within your virtual networks."/>
        <s v="Use Traffic Manager to deliver global apps that span protocols other than HTTP/S."/>
        <s v="Use NSGs to selectively allow inter &quot;Landing Zone&quot; connectivity._x000a_For VWAN-based network topologies, route traffic across &quot;Landing Zones&quot; via Azure Firewall only if the customer requires filtering and logging capabilities for traffic flowing across &quot;Landing Zones&quot;. The application team should use application security groups at the subnet-level NSGs to help protect multitier VMs within the landing zone. Use NSGs and application security groups to micro-segment traffic within the landing zone and avoid using a central NVA to filter traffic flows._x000a_"/>
        <s v="Delegate subnet creation to the &quot;Landing Zone&quot; owner. This will enable them to define how to segment workloads across subnets (i.e. single large subnet, multi-tier app, VNet injected app)"/>
        <s v="Implement default NSG config like Deny inbound RDP/SSH connections, Allow communication with domain controllers. NSGs must be used to protect traffic across subnets, as well as east-west traffic across the platform (inter &quot;Landing Zone&quot; traffic) _x000a_Application team should use Application Security Groups at the subnet level NSGs to protect multi-tier VMs within their &quot;Landing Zone“. _x000a_Use NSGs and ASGs to microsegment traffic within the &quot;Landing Zone&quot; and avoid using a central NVA to filter these traffic flows._x000a_The Platform team can use Azure Policy to ensure an NSG with specific rules (such as deny inbound SSH or RDP from Internet, or allow/block traffic across landing zones) is always associated to subnets with Deny only policies_x000a_"/>
        <s v="Enable NSG flow logs and feed them into Traffic Analytics to gain insights into internal and external traffic flows."/>
        <s v="_x000a_"/>
        <s v="Options to consider:_x000a_Apply media access control security (MACsec) in combination with EXPRESSROUTE Direct_x000a_For Virtual WAN scenarios where MACsec isn't an option (for example, not using ExpressRoute Direct), use a Virtual WAN VPN gateway to establish IPsec tunnels over ExpressRoute private peering_x000a_For non-Virtual WAN scenarios, and where MACsec isn't an option (for example, not using ExpressRoute Direct), the only options are: Use partner NVAs to establish IPsec tunnels over ExpressRoute private peering. Establish a VPN tunnel over ExpressRoute with Microsoft peering. Evaluate the capability to configure a Site-to-Site VPN connection over ExpressRoute private peering._x000a_With Virtual WAN use VPN gateway to establish IPsec tunnels over ExpressRoute private peering or use partner NVAs to establish IPsec tunnels  when not implemented  Virtual WAN. You can apply media access control security (MACsec) encryption to ExpressRoute Direct to achieve network encryption._x000a_If traffic between Azure regions must be encrypted, use global VNet peering to connect virtual networks across regions._x000a_If native Azure solutions don't meet your requirements, use partner NVAs in Azure to encrypt traffic over ExpressRoute private peering."/>
        <s v="Azure Virtual Network TAP (VTAP) is in preview, but your must reach to azurevnettap@microsoft.com for availability details._x000a_Network Watcher packet captures in Network Watcher is GA, but captures are limited to a maximum period of 5 hours._x000a_As alternative to Virtual Network TAP, evaluate the following options:_x000a_Use Network Watcher packet capture despite the limited capture window._x000a_Evaluate if NSG Flow Logs v2 provide the level of detail required._x000a_Use 3rd party solutions for scenarios where sustained deep packet inspection is required._x000a_Do not develop a custom solution to mirror traffic. While this might be acceptable for small scale scenarios, this approach is not encouraged at scale due to complexity and supportability issues which may arise."/>
        <s v="See considerations and recommondations https://docs.microsoft.com/en-us/azure/cloud-adoption-framework/ready/azure-best-practices/connectivity-to-other-providers"/>
        <s v="Do not move or rename an EA Account in Azure AD. Periodically audit EA portal to review who has access." u="1"/>
        <s v="Only use the authentication type &quot;Work and School Account&quot; for all account types. Avoid using the MSA account type._x000a_Restrict and minimize the number of Account Owners within the Enrollment to avoid the proliferation of admin access to Subscriptions and associated Azure resources._x000a_If multiple Azure AD tenants are used, ensure the Account Owner is associated with the same tenant as where subscriptions for the account are provisioned." u="1"/>
        <s v="Create a new department for IT if business domains have independent IT capabilities._x000a_Organization can have a variety of structures such as functional, divisional, geographic, matrix or team structure. Leverage organizational structure to map organization structure to enterprise enrollment." u="1"/>
      </sharedItems>
    </cacheField>
    <cacheField name="Weight" numFmtId="0">
      <sharedItems containsString="0" containsBlank="1" containsNumber="1" containsInteger="1" minValue="0" maxValue="80"/>
    </cacheField>
    <cacheField name="Score" numFmtId="0">
      <sharedItems containsString="0" containsBlank="1" containsNumber="1" minValue="0" maxValue="60.1"/>
    </cacheField>
    <cacheField name="Score percentage" numFmtId="0">
      <sharedItems containsString="0" containsBlank="1" containsNumber="1" minValue="0.38666666666666671" maxValue="0.892307692307692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4511.338192708332" createdVersion="7" refreshedVersion="7" minRefreshableVersion="3" recordCount="66" xr:uid="{B8559472-3B29-4FCA-8C79-3126AE674D9C}">
  <cacheSource type="worksheet">
    <worksheetSource name="ComplianceDesignTable"/>
  </cacheSource>
  <cacheFields count="13">
    <cacheField name="ID" numFmtId="0">
      <sharedItems count="61">
        <s v="E"/>
        <s v="E1"/>
        <s v="E1.1"/>
        <s v="E1.2"/>
        <s v="E1.3"/>
        <s v="E1.4"/>
        <s v="E1.5"/>
        <s v="E2.1"/>
        <s v="E2.2"/>
        <s v="E2.3"/>
        <s v="F"/>
        <s v="F1"/>
        <s v="F1.1"/>
        <s v="F1.2"/>
        <s v="F1.3"/>
        <s v="F1.4"/>
        <s v="F1.5"/>
        <s v="F1.6"/>
        <s v="F1.7"/>
        <s v="F1.8"/>
        <s v="F1.9"/>
        <s v="F2"/>
        <s v="F2.1"/>
        <s v="F3"/>
        <s v="F3.1"/>
        <s v="F3.2"/>
        <s v="F3.3"/>
        <s v="F4"/>
        <s v="F4.1"/>
        <s v="F4.2"/>
        <s v="F4.3"/>
        <s v="F4.4"/>
        <s v="F4.5"/>
        <s v="F4.6"/>
        <s v="F4.7"/>
        <s v="G"/>
        <s v="G1"/>
        <s v="G1.1"/>
        <s v="G1.2"/>
        <s v="G1.3"/>
        <s v="G3"/>
        <s v="G3.1"/>
        <s v="G3.2"/>
        <s v="G3.3"/>
        <s v="G3.4"/>
        <s v="G3.5"/>
        <s v="G3.6"/>
        <s v="H"/>
        <s v="H1"/>
        <s v="H1.1"/>
        <s v="H1.2"/>
        <s v="H1.3"/>
        <s v="H1.4"/>
        <s v="H1.5"/>
        <s v="H1.6"/>
        <s v="H1.7"/>
        <s v="H1.8"/>
        <s v="H1.9"/>
        <s v="H2"/>
        <s v="H2.1"/>
        <s v="H2.2"/>
      </sharedItems>
    </cacheField>
    <cacheField name="Item" numFmtId="0">
      <sharedItems count="64" longText="1">
        <s v="Governance"/>
        <s v="Track Cost"/>
        <s v="Implement Cost transparency across a technical estate. "/>
        <s v="Tags enforced for billing"/>
        <s v="Additional Tags  to be enforced or optional"/>
        <s v="Set Budget on subscription or resourcegroup"/>
        <s v="Other notes, recommendations"/>
        <s v="Optimize your cloud investment"/>
        <s v="Used Reserved Instances"/>
        <s v="Use Azure Advisor recommonendation to optimize cost"/>
        <s v="Management"/>
        <s v="Inventory &amp; visibility"/>
        <s v="Use a single monitor logs workspace "/>
        <s v="Export logs to Azure Storage if log retention requirements exceed two years,"/>
        <s v="Use Azure Policy for access control and compliance reporting."/>
        <s v="Monitor in-guest virtual machine (VM) configuration drift using Azure Policy."/>
        <s v="Update Management in Azure Automation as a long-term patching mechanism for both Windows and Linux VMs."/>
        <s v="Use Network Watcher to proactively monitor traffic flows via Network Watcher NSG flow logs v2."/>
        <s v="Implement Resource locks to prevent accidental deletion of critical shared services."/>
        <s v="Include Service and Health event in the monitoring"/>
        <s v="Don't send raw log entries back to on-premises monitoring systems. "/>
        <s v="Planning for Application Management and Monitoring"/>
        <s v="Allow app owners to create/use their own monitoring tools within the Landing Zone (RBAC). "/>
        <s v="Protect and recover"/>
        <s v="Provide baseline backup/restore capabilities"/>
        <s v="Use Availability Zones to make deployment High Available over several zones. "/>
        <s v="Use Region for DR scenario or always available multi region deployments"/>
        <s v="Operational compliance"/>
        <s v="Policy Management via Management groups"/>
        <s v="Region Policy for data sovereignty"/>
        <s v="Tag policy "/>
        <s v="Map regulatory and compliance requirements to Azure Policy definitions and Azure role assignments."/>
        <s v="Use policy to limit the services that can be used by the application teams"/>
        <s v="Enable policies to prevent data exfiltration concerns. Defining requirements for private endpoints (Service Endpoints, Private Link)"/>
        <s v="Security"/>
        <s v="Define Encryption and Key Management"/>
        <s v="Keyvault best practices"/>
        <s v="Encryption at rest"/>
        <s v="Encryption in transit"/>
        <s v="Define security monitoring and an audit policy"/>
        <s v="Use Azure AD reporting capabilities to generate access control audit reports."/>
        <s v="Export Azure activity logs"/>
        <s v="Enable Defender for Azure (Server, Storage, WebApp, Container etc.) for  E2E Security Monitoring"/>
        <s v="Update management and inventory for Virtual machines"/>
        <s v="Data Retention policy for logging"/>
        <s v="Use Azure Sentinel as SIEM SOAR"/>
        <s v="Planning for Platform Security"/>
        <s v="Set Platform Security Baseline"/>
        <s v="Security/service  allow-list plan"/>
        <s v="Define responsibilities, Azure (MSFT), Platform (Customer) and Application teams (Customer)"/>
        <s v="Platform Automation and DevOps"/>
        <s v="Planning for a DevOps Approach"/>
        <s v="Establish a cross functional DevOps Platform Team to build, manage and maintain your Enterprise Scale architecture.  This team should include members from your central IT, security, compliance, and business units teams to ensure a wide spectrum of your enterprise is represented."/>
        <s v="Use Code Repositories"/>
        <s v="Use CI/CD pipeline"/>
        <s v="Use Infrastructure as Code"/>
        <s v="Consider azOps for managing the Enterprise scale landing zone declaratively to determine target goal state of the overall ESLZ platform."/>
        <s v="Implement DevSecOps"/>
        <s v="Establish a common set of templates and libraries for application teams"/>
        <s v="Implement automation for File &gt; New &gt; Region"/>
        <s v="Implement automation for File &gt; New &gt; Landing Zone for applications and workloads"/>
        <s v="Define Central and Federated Responsibilities"/>
        <s v="recommended distribution of responsibilities between the central IT team and application teams"/>
        <s v="Implement Policy Driven Governance and Subscripton democratization to support AppDevOps teams."/>
      </sharedItems>
    </cacheField>
    <cacheField name="Status" numFmtId="0">
      <sharedItems containsBlank="1" count="7">
        <m/>
        <s v="Partial Implemented"/>
        <s v="Not Implemented"/>
        <s v="Currently not applicable"/>
        <s v="Not applicable"/>
        <s v="Implemented"/>
        <s v="Unknown to be validated"/>
      </sharedItems>
    </cacheField>
    <cacheField name="Estimated Percentage applied" numFmtId="0">
      <sharedItems containsString="0" containsBlank="1" containsNumber="1" minValue="0" maxValue="1"/>
    </cacheField>
    <cacheField name="Remark" numFmtId="0">
      <sharedItems containsBlank="1"/>
    </cacheField>
    <cacheField name="Action" numFmtId="0">
      <sharedItems containsBlank="1" count="29">
        <m/>
        <s v="Consider automated reporting when tags are enforced and applied with Power BI"/>
        <s v="See tags sheet for proposed tags"/>
        <s v="See tagging sheet for other options"/>
        <s v="Create "/>
        <s v="Implement central monitoring for IAAS and PAAS logging. Use policies to enforce logging to central workspace. Teams can  deploy App Insight or additional log analytics when need in LZ subscriptions."/>
        <s v="evaluate when retention policy is ready"/>
        <s v="See policy sheet for proposed policies"/>
        <s v="Evaluate usage"/>
        <s v="Evaluate if Azure Update Management could have value"/>
        <s v="No requirements"/>
        <s v="Planned used scripting to implement all production tag workloads should be locked"/>
        <s v="Include alerts and add in the monitoring"/>
        <s v="Evaluate Native Backup Azure Backup for VM and PAAS backup driven by Policy to check compliance.  Deploy recovery vault for server with TAG"/>
        <s v="Create guidance when to use Zone redundant deployment, see also then network components redundancy."/>
        <s v="Create guidance for DR, Backup with Global Redundant storage for DR or ASR. "/>
        <s v="Implement WE , NE, Europe enforcement policy"/>
        <s v="When having defined the required tags create policy to append and enforce"/>
        <s v="Evaluate requirements, if needed enforce via Policy"/>
        <s v="Provision Azure Key Vault with the soft delete and purge policies enabled to allow retention protection for deleted objects. Create written policy when "/>
        <s v="Create policies  to enforce for TLS, HTTPS"/>
        <s v="Implement Policy to enforce export"/>
        <s v="Evaluate current settings and create policy based on Management group"/>
        <s v="check if Azure Update Management could be used in parallel"/>
        <s v="Evaluate current LA retention when guidance is ready"/>
        <s v="Evaluate to enable on new central LA or alternative import Azure Security Center alerts into existing Sentinel"/>
        <s v="Select ARM, Terraform as standard and provide sample deployments to include in pipeline"/>
        <s v="To be validated"/>
        <s v="Evaluate PIM also for Subscription owners"/>
      </sharedItems>
    </cacheField>
    <cacheField name="Priority" numFmtId="0">
      <sharedItems containsBlank="1" count="7">
        <s v="--"/>
        <s v="-"/>
        <s v="Low"/>
        <s v="High"/>
        <m/>
        <s v="Medium"/>
        <s v="Evaluate"/>
      </sharedItems>
    </cacheField>
    <cacheField name="Owner " numFmtId="0">
      <sharedItems containsBlank="1"/>
    </cacheField>
    <cacheField name="Deadline" numFmtId="0">
      <sharedItems containsBlank="1"/>
    </cacheField>
    <cacheField name="Best practice" numFmtId="0">
      <sharedItems containsBlank="1" count="41" longText="1">
        <m/>
        <s v="Use Azure Cost Management + Billing for cost aggregation. Make it available to application owners._x000a_Use tools such as Azure Cost management and billing to implement financial oversight on resources in your environment_x000a_Use tools such as tags in Azure to append metadata to resources to enable granular analysis of spend - for example, cost centre or project name"/>
        <s v="Use Azure resource tags for cost categorization and resource grouping. Using tags allows you to have a chargeback mechanism for workloads that share a subscription or for a given workload that spans across multiple subscriptions."/>
        <s v="Have budget owner per Landingzone. Agree and set budget per landing zone and set budget alerts to budget owner and technical owners. Consider also yearly budget and forecast feature in budget alerts. Implement policy to enforce budget per subscriptions."/>
        <s v="Enforce the use of reserved instances to prioritize reserved capacity in required regions. Then the workload will have the required capacity even when there's a high demand for that resource in a specific region."/>
        <s v="Use a single monitor logs workspace to manage platforms centrally except where Azure role-based access control (Azure RBAC), data sovereignty requirements and data retention policies mandate separate workspaces. Centralized logging is critical to the visibility required by operations management teams. Logging centralization drives reports about change management, service health, configuration, and most other aspects of IT operations. Converging on a centralized workspace model reduces administrative effort and the chances for gaps in observability._x000a_All IAAS and PAAS monitoring. Application insight is separate per workload , lifecycle. _x000a_Workspace configured in resource-centric access control mode, granular Azure RBAC is enforced to ensure application teams will only have access to the logs from their resources._x000a_Don't send raw log entries back to on-premises monitoring systems. Instead, adopt a principle that data born in Azure stays in Azure. If on-premises SIEM integration is required, then send critical alerts instead of logs."/>
        <s v="Export logs to Azure Storage if log retention requirements exceed two years. Use immutable storage with a write-once, read-many policy to make data non-erasable and non-modifiable for a user-specified interval."/>
        <s v="Azure Policy provides the ability to enforce organization-wide settings to ensure consistent policy adherence and fast violation detection. For more information, see Understand Azure Policy effects. Monitor in-guest virtual machine (VM) configuration drift using Azure Policy. Enabling guest configuration audit capabilities through policy helps application team workloads to immediately consume feature capabilities with little effort. Use policies to enforce deployment of VM monitoring and dependency agent deployment_x000a_Use deny policies to supplement Azure role assignments. Deny policies are used to prevent deploying and configuring resources that don't match defined standards by preventing the request from being sent to the resource provider. "/>
        <s v="Monitor in-guest virtual machine (VM) configuration drift using Azure Policy. Enabling guest configuration audit capabilities through policy helps application team workloads to immediately consume feature capabilities with little effort."/>
        <s v="Enforcing Update Management configurations via Azure Policy ensures that all VMs are included in the patch management regimen and provides application teams with the ability to manage patch deployment for their VMs. It also provides visibility and enforcement capabilities to the central IT team across all VMs."/>
        <s v="Traffic Analytics analyzes NSG flow logs to gather deep insights about IP traffic within a virtual network and provides critical information for effective management and monitoring. Traffic Analytics provide information such as most communicating hosts and application protocols, most conversing host pairs, allowed or blocked traffic, inbound and outbound traffic, open internet ports, most blocking rules, traffic distribution per an Azure datacenter, virtual network, subnets, or rogue networks."/>
        <s v="Protect logs and other critical data resources to be deleted."/>
        <s v="Include service and resource health events as part of the overall platform monitoring solution. Tracking service and resource health from the platform perspective is an important component of resource management in Azure."/>
        <s v="Don't send raw log entries back to on-premises monitoring systems. Instead, adopt a principle that data born in Azure stays in Azure. If on-premises SIEM integration is required, then send critical alerts instead of logs."/>
        <s v="Application Insight or second Log Analytics target is allowed. Application monitoring can use dedicated Log Analytics workspaces._x000a_For applications that are deployed to virtual machines, logs should be stored centrally to the dedicated Log Analytics workspace from a platform perspective, and application teams can access the logs subject to the RBAC they have on their applications/virtual machines._x000a_Use Azure Monitor Metrics for time sensitive analysis._x000a_Use shared storage accounts within the &quot;Landing Zone&quot; for Azure Diagnostic Extension log storage when required._x000a_Leverage Azure Monitor Alerts for the generation of operational alerts."/>
        <s v="Leverage Azure native backup capabilities._x000a_Use native PaaS service disaster recovery capabilities._x000a_Use Azure VM backup VM  snapshots and using Azure Backup and Recovery Services vaults._x000a_Subscription limits restricting the number of Recovery Services vaults and the size of each vault._x000a_Geo-replication and DR capabilities for PaaS services."/>
        <s v="Workload suitability for Availability Zones or availability sets._x000a_Data sharing and dependencies between zones._x000a_The impact of Availability Zones on update domains compared to availability sets and the percentage of workloads that can be under maintenance simultaneously._x000a_Support for specific virtual machine (VM) stock-keeping units with Availability Zones._x000a_Using Availability Zones is required if Microsoft Azure ultra disk storage is used."/>
        <s v="Use Azure paired regions when planning for BCDR._x000a_Employ Azure Site Recovery for Azure-to-Azure Virtual Machines disaster recovery scenarios. This enables you to replicate workloads across regions._x000a_Consider redundant hybrid network architecture to ensure uninterrupted cross-premises connectivity in the event of an outage affecting an Azure region or peering provider location. Avoid using overlapping IP address ranges for production and DR sites."/>
        <s v="Establish Azure Policy definitions at the top-level root management group so that they can be assigned at inherited scopes._x000a_Manage policy assignments at the highest appropriate level with exclusions at bottom levels, if required._x000a_Use Azure Policy to control resource provider registrations at the subscription and/or management group levels._x000a_Use built-in policies where possible to minimize operational overhead._x000a_Limit the number of Azure Policy assignments made at the root management group scope to avoid managing through exclusions at inherited scopes."/>
        <s v="If any data sovereignty requirements exist, custom user policies can be deployed to enforce them."/>
        <s v="Identify required Azure tags and use the append policy mode to enforce usage."/>
        <s v="Map regulatory and compliance requirements to Azure Policy definitions and Azure role assignments. Based on existing requirements, regulatory and compliance controls (internal/external) - Determine what Azure Policies and Azure RBAC role are needed."/>
        <s v="Don't use centralized instances of Key Vault for application keys or secrets._x000a_Don't share Key Vault instances between applications to avoid secret sharing across environments. Use a federated Azure Key Vault model to avoid transaction scale limits._x000a_Provision Azure Key Vault with the soft delete and purge policies enabled to allow retention protection for deleted objects._x000a_Follow a least privilege model by limiting authorization to permanently delete keys, secrets, and certificates to specialized custom Azure Active Directory (Azure AD) roles._x000a_Automate the certificate management and renewal process with public certificate authorities to ease administration._x000a_Establish an automated process for key and certificate rotation._x000a_Enable firewall and virtual network service endpoint on the vault to control access to the key vault._x000a_Use the platform-central Azure Monitor Log Analytics workspace to audit key, certificate, and secret usage within each instance of Key Vault._x000a_Delegate Key Vault instantiation and privileged access and use Azure Policy to enforce a consistent compliant configuration."/>
        <s v="Default to Microsoft-managed keys for principal encryption functionality and use customer-managed keys when required."/>
        <s v="Use policy to enforce Encryption in Transit for Azure services when applicable"/>
        <s v="Data retention periods for audit data. Azure AD Premium reports have a 30-day retention period."/>
        <s v="Export Azure activity logs to Azure Monitor Logs for long-term data retention. Export to Azure Storage for long-term storage beyond two years, if necessary._x000a_Enable via Policy"/>
        <s v="Use Azure policies to automatically deploy software configurations through VM extensions and enforce a compliant baseline VM configuration._x000a_Monitor base operating system patching drift via Azure Monitor Logs and Azure Security Center."/>
        <s v="Security on by default using Azure Policy._x000a_Use Azure Security Benchmark."/>
        <s v="Develop a security allow-list plan to assess services security configuration, monitoring, alerts, and how to integrate these with existing systems._x000a_Capture security requirements and map it to Azure Services. Define implementation plans (short/mid/long term) and align Azure roadmap items._x000a_Using Service enablement framework."/>
        <s v="Define an incident response plan for Azure services before allowing it into production._x000a_Consider Shared responsibility, HA and DR."/>
        <s v="The list below presents a recommended set of DevOps roles for the central Platform Team._x000a__x000a_Platform Ops (Platform Operations) to_x000a__x000a_Subscription provisioning and delegation of required network, IAM, and policies._x000a_Platform management and monitoring (holistic)._x000a_Cost Management (holistic)._x000a_&quot;Platform as Code&quot; (management of templates, scripts and other assets)._x000a_Responsible for overall operations on Azure within the Azure AD tenant, such as managing service principles, Graph API registration, and role definitions._x000a__x000a_SecOps (Security Operations)_x000a__x000a_Role based access control (holistic)._x000a_Key management (for central services, for example SMTP, Domain Controller)._x000a_Policy management and enforcement (holistic)._x000a_Security monitoring and audit (holistic)._x000a__x000a_NetOps (Network Operations)_x000a__x000a_Network Management (holistic)._x000a_Allow application owners to create and manage application resources through a DevOps model._x000a_The list below presents a recommended DevOps role for application teams._x000a__x000a_AppDevOps_x000a__x000a_Application migration and/or transformation._x000a_Application management and monitoring._x000a_Role based access control (app resources)._x000a_Security monitoring and audit (app resources)._x000a_Cost Management (app resources)._x000a_Network Management (app resources)._x000a__x000a_In some instances, customers may wish to break AppDevOps into more granular roles such as AppDataOps for database management like traditional DBA roles, or AppSecOps where more security sensitive applications are concerned; this is to be expected."/>
        <s v="Git allows sharing and working on the same code and provide a full version history of every changes."/>
        <s v="Deploy applications and infrastructure via  continuous integration and either continuous delivery or continuous deployment."/>
        <s v="Deploy infrastructure as code and sore these in git and integrate in CI/CD pipelines_x000a_Don't force application teams to use a central process or provisioning pipeline for the instantiation or management of application resources. "/>
        <s v="azOps Discover existing services (subscription, policy, roles)  deployed and bring them under source control so changes are done via code and pull request to have full traceability. "/>
        <s v="Shift to left security, part of the development cycle, include security in pipelines, sample vulnerability scanning of container registry of known Open Source vulnerabilities"/>
        <s v="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
        <s v="Create a subscription and move it under the Landing Zones management group scope._x000a_Create Azure AD groups for the subscription, such as Owner, Reader, and Contributor._x000a_Create Azure AD PIM entitlements for established Azure AD groups."/>
        <s v="Application functions_x000a_-Application migration and transformation._x000a_-Application management and monitoring (application resources)._x000a_-Key management (application keys)._x000a_-Azure RBAC (application resources)._x000a_-Security monitoring and audit (application resources)._x000a_-Cost management (application resources)._x000a_-Network management (application resources)._x000a__x000a_Central functions_x000a_-Architecture governance._x000a_-Subscription management._x000a_-Platform as code (management of templates, scripts, and other assets)._x000a_-Policy management and enforcement (holistic)._x000a_-Platform management and monitoring (holistic)._x000a_-Azure RBAC (holistic)._x000a_-Key management (central services)._x000a_-Network management (including networks and network virtual appliances)._x000a_-Security monitoring and audit (holistic)._x000a_-Cost management (holistic)."/>
        <s v="In some instances, you might want to break AppDevOps into more granular roles such as AppDataOps for database management or AppSecOps for more security-sensitive applications._x000a__x000a_Provide a central application DevOps function to support applications that don't have existing DevOps capabilities or a business case to establish one (for example, legacy applications with minimal development capabilities)._x000a__x000a_Use a policy-driven approach with clear Azure RBAC boundaries to centrally enforce consistency and security across application teams. This ensures a least privilege approach is taken by using a combination of Azure RBAC and Azure Policy, and that workloads are compliant with Azure Policy assignments at all times._x000a__x000a_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_x000a__x000a_Don't restrict application teams to use central artifacts or approaches because it hinders their agility. This includes enforcing the use of specific tooling for development and Infrastructure-As-Code, either directly or indirectly. You can enforce consistent baseline configurations through a policy-driven infrastructure approach and Azure RBAC. This ensures that application (business unit) teams are flexible enough to innovate while still able to draw from a predefined set of templates._x000a__x000a_Don't force application teams to use a central process or provisioning pipeline for the instantiation or management of application resources. Existing teams that already rely on a DevOps pipeline for application delivery should still be able to use the same tools they have been using. Remember that you can still use Azure Policy to maintain guardrails, independent of how resources are deployed in Azure."/>
      </sharedItems>
    </cacheField>
    <cacheField name="Weight" numFmtId="0">
      <sharedItems containsString="0" containsBlank="1" containsNumber="1" containsInteger="1" minValue="0" maxValue="53"/>
    </cacheField>
    <cacheField name="Score" numFmtId="0">
      <sharedItems containsString="0" containsBlank="1" containsNumber="1" minValue="0" maxValue="27.9"/>
    </cacheField>
    <cacheField name="Score percentage" numFmtId="0">
      <sharedItems containsString="0" containsBlank="1" containsNumber="1" minValue="0.125" maxValue="0.664285714285714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x v="0"/>
    <x v="0"/>
    <s v="Select the right status"/>
    <s v="Estimate how good this item is implemented"/>
    <s v="Remark is used to document briefly the current state"/>
    <x v="0"/>
    <x v="0"/>
    <m/>
    <m/>
    <x v="0"/>
    <m/>
    <m/>
    <m/>
  </r>
  <r>
    <x v="1"/>
    <x v="1"/>
    <m/>
    <m/>
    <m/>
    <x v="1"/>
    <x v="1"/>
    <m/>
    <m/>
    <x v="1"/>
    <n v="37"/>
    <n v="26.3"/>
    <n v="0.71081081081081088"/>
  </r>
  <r>
    <x v="2"/>
    <x v="2"/>
    <m/>
    <m/>
    <m/>
    <x v="1"/>
    <x v="2"/>
    <m/>
    <m/>
    <x v="1"/>
    <m/>
    <m/>
    <m/>
  </r>
  <r>
    <x v="3"/>
    <x v="3"/>
    <m/>
    <m/>
    <m/>
    <x v="1"/>
    <x v="2"/>
    <s v=""/>
    <s v=""/>
    <x v="2"/>
    <m/>
    <m/>
    <m/>
  </r>
  <r>
    <x v="4"/>
    <x v="4"/>
    <s v="Implemented"/>
    <n v="1"/>
    <m/>
    <x v="1"/>
    <x v="2"/>
    <m/>
    <m/>
    <x v="3"/>
    <n v="5"/>
    <n v="5"/>
    <m/>
  </r>
  <r>
    <x v="5"/>
    <x v="5"/>
    <s v="Not applicable"/>
    <n v="1"/>
    <s v="Is not used in the EA Portal"/>
    <x v="1"/>
    <x v="2"/>
    <m/>
    <m/>
    <x v="4"/>
    <n v="1"/>
    <n v="1"/>
    <m/>
  </r>
  <r>
    <x v="6"/>
    <x v="6"/>
    <s v="Partial Implemented"/>
    <n v="0.2"/>
    <m/>
    <x v="2"/>
    <x v="3"/>
    <m/>
    <m/>
    <x v="5"/>
    <n v="4"/>
    <n v="0.8"/>
    <m/>
  </r>
  <r>
    <x v="7"/>
    <x v="7"/>
    <s v="Not Implemented"/>
    <n v="0"/>
    <m/>
    <x v="3"/>
    <x v="3"/>
    <m/>
    <m/>
    <x v="6"/>
    <n v="2"/>
    <n v="0"/>
    <m/>
  </r>
  <r>
    <x v="8"/>
    <x v="8"/>
    <s v="Not Implemented"/>
    <n v="0"/>
    <m/>
    <x v="4"/>
    <x v="4"/>
    <m/>
    <m/>
    <x v="7"/>
    <n v="1"/>
    <n v="0"/>
    <m/>
  </r>
  <r>
    <x v="9"/>
    <x v="9"/>
    <s v="Implemented"/>
    <n v="1"/>
    <m/>
    <x v="1"/>
    <x v="2"/>
    <s v=""/>
    <s v=""/>
    <x v="8"/>
    <n v="2"/>
    <n v="2"/>
    <m/>
  </r>
  <r>
    <x v="10"/>
    <x v="10"/>
    <s v="Implemented"/>
    <n v="1"/>
    <m/>
    <x v="1"/>
    <x v="2"/>
    <s v=""/>
    <s v=""/>
    <x v="9"/>
    <n v="5"/>
    <n v="5"/>
    <m/>
  </r>
  <r>
    <x v="11"/>
    <x v="11"/>
    <s v="-"/>
    <m/>
    <m/>
    <x v="1"/>
    <x v="2"/>
    <s v=""/>
    <s v=""/>
    <x v="1"/>
    <m/>
    <n v="0"/>
    <m/>
  </r>
  <r>
    <x v="12"/>
    <x v="12"/>
    <m/>
    <m/>
    <m/>
    <x v="1"/>
    <x v="2"/>
    <s v=""/>
    <s v=""/>
    <x v="2"/>
    <m/>
    <m/>
    <m/>
  </r>
  <r>
    <x v="4"/>
    <x v="4"/>
    <s v="Implemented"/>
    <n v="1"/>
    <s v="Remark is used to document briefly the current state"/>
    <x v="1"/>
    <x v="2"/>
    <m/>
    <m/>
    <x v="10"/>
    <n v="5"/>
    <n v="5"/>
    <m/>
  </r>
  <r>
    <x v="13"/>
    <x v="13"/>
    <m/>
    <m/>
    <m/>
    <x v="1"/>
    <x v="2"/>
    <s v=""/>
    <s v=""/>
    <x v="2"/>
    <m/>
    <m/>
    <m/>
  </r>
  <r>
    <x v="0"/>
    <x v="0"/>
    <m/>
    <m/>
    <m/>
    <x v="1"/>
    <x v="0"/>
    <m/>
    <m/>
    <x v="1"/>
    <m/>
    <m/>
    <m/>
  </r>
  <r>
    <x v="0"/>
    <x v="0"/>
    <m/>
    <m/>
    <m/>
    <x v="1"/>
    <x v="0"/>
    <m/>
    <m/>
    <x v="1"/>
    <m/>
    <m/>
    <m/>
  </r>
  <r>
    <x v="14"/>
    <x v="14"/>
    <m/>
    <m/>
    <m/>
    <x v="1"/>
    <x v="2"/>
    <s v=""/>
    <s v=""/>
    <x v="1"/>
    <m/>
    <m/>
    <m/>
  </r>
  <r>
    <x v="15"/>
    <x v="15"/>
    <s v="Implemented"/>
    <n v="1"/>
    <m/>
    <x v="1"/>
    <x v="2"/>
    <s v=""/>
    <s v=""/>
    <x v="11"/>
    <n v="5"/>
    <n v="5"/>
    <m/>
  </r>
  <r>
    <x v="16"/>
    <x v="16"/>
    <s v="Implemented"/>
    <n v="1"/>
    <m/>
    <x v="1"/>
    <x v="2"/>
    <s v=""/>
    <s v=""/>
    <x v="12"/>
    <n v="2"/>
    <n v="2"/>
    <m/>
  </r>
  <r>
    <x v="17"/>
    <x v="17"/>
    <s v="Not Implemented"/>
    <n v="0.1"/>
    <m/>
    <x v="5"/>
    <x v="5"/>
    <s v=""/>
    <s v=""/>
    <x v="13"/>
    <n v="5"/>
    <n v="0.5"/>
    <m/>
  </r>
  <r>
    <x v="18"/>
    <x v="11"/>
    <s v="-"/>
    <m/>
    <m/>
    <x v="1"/>
    <x v="2"/>
    <s v=""/>
    <s v=""/>
    <x v="1"/>
    <m/>
    <n v="0"/>
    <m/>
  </r>
  <r>
    <x v="19"/>
    <x v="18"/>
    <m/>
    <m/>
    <m/>
    <x v="1"/>
    <x v="1"/>
    <s v=""/>
    <s v=""/>
    <x v="1"/>
    <n v="39"/>
    <n v="34.799999999999997"/>
    <n v="0.89230769230769225"/>
  </r>
  <r>
    <x v="20"/>
    <x v="19"/>
    <m/>
    <m/>
    <m/>
    <x v="1"/>
    <x v="2"/>
    <m/>
    <m/>
    <x v="14"/>
    <m/>
    <m/>
    <m/>
  </r>
  <r>
    <x v="21"/>
    <x v="20"/>
    <s v="Partial Implemented"/>
    <n v="0.8"/>
    <m/>
    <x v="1"/>
    <x v="2"/>
    <s v=""/>
    <s v=""/>
    <x v="15"/>
    <n v="5"/>
    <n v="4"/>
    <m/>
  </r>
  <r>
    <x v="22"/>
    <x v="21"/>
    <s v="Implemented"/>
    <n v="1"/>
    <m/>
    <x v="1"/>
    <x v="2"/>
    <s v=""/>
    <s v=""/>
    <x v="16"/>
    <n v="5"/>
    <n v="5"/>
    <m/>
  </r>
  <r>
    <x v="23"/>
    <x v="22"/>
    <s v="Partial Implemented"/>
    <n v="0.8"/>
    <m/>
    <x v="6"/>
    <x v="3"/>
    <s v=""/>
    <s v=""/>
    <x v="17"/>
    <n v="4"/>
    <n v="3.2"/>
    <m/>
  </r>
  <r>
    <x v="24"/>
    <x v="23"/>
    <s v="Not Implemented"/>
    <n v="0.2"/>
    <m/>
    <x v="7"/>
    <x v="3"/>
    <s v=""/>
    <s v=""/>
    <x v="18"/>
    <n v="2"/>
    <n v="0.4"/>
    <m/>
  </r>
  <r>
    <x v="25"/>
    <x v="24"/>
    <s v="Implemented"/>
    <n v="1"/>
    <m/>
    <x v="1"/>
    <x v="2"/>
    <s v=""/>
    <s v=""/>
    <x v="19"/>
    <n v="3"/>
    <n v="3"/>
    <m/>
  </r>
  <r>
    <x v="26"/>
    <x v="25"/>
    <s v="Partial Implemented"/>
    <n v="0.8"/>
    <m/>
    <x v="6"/>
    <x v="3"/>
    <s v=""/>
    <s v=""/>
    <x v="20"/>
    <n v="4"/>
    <n v="3.2"/>
    <m/>
  </r>
  <r>
    <x v="27"/>
    <x v="26"/>
    <s v="Implemented"/>
    <n v="1"/>
    <m/>
    <x v="1"/>
    <x v="2"/>
    <s v=""/>
    <s v=""/>
    <x v="21"/>
    <n v="5"/>
    <n v="5"/>
    <m/>
  </r>
  <r>
    <x v="28"/>
    <x v="11"/>
    <s v="-"/>
    <m/>
    <m/>
    <x v="1"/>
    <x v="2"/>
    <s v=""/>
    <s v=""/>
    <x v="1"/>
    <m/>
    <m/>
    <m/>
  </r>
  <r>
    <x v="29"/>
    <x v="27"/>
    <m/>
    <m/>
    <m/>
    <x v="1"/>
    <x v="2"/>
    <s v=""/>
    <s v=""/>
    <x v="1"/>
    <m/>
    <m/>
    <m/>
  </r>
  <r>
    <x v="30"/>
    <x v="28"/>
    <s v="Implemented"/>
    <n v="1"/>
    <m/>
    <x v="1"/>
    <x v="2"/>
    <s v=""/>
    <s v=""/>
    <x v="22"/>
    <n v="3"/>
    <n v="3"/>
    <m/>
  </r>
  <r>
    <x v="31"/>
    <x v="29"/>
    <s v="Currently not applicable"/>
    <n v="1"/>
    <m/>
    <x v="8"/>
    <x v="4"/>
    <s v=""/>
    <s v=""/>
    <x v="23"/>
    <n v="2"/>
    <n v="2"/>
    <m/>
  </r>
  <r>
    <x v="32"/>
    <x v="30"/>
    <s v="Implemented"/>
    <n v="1"/>
    <m/>
    <x v="1"/>
    <x v="2"/>
    <s v=""/>
    <s v=""/>
    <x v="24"/>
    <n v="3"/>
    <n v="3"/>
    <m/>
  </r>
  <r>
    <x v="33"/>
    <x v="31"/>
    <s v="Implemented"/>
    <n v="1"/>
    <m/>
    <x v="1"/>
    <x v="2"/>
    <s v=""/>
    <s v=""/>
    <x v="25"/>
    <n v="3"/>
    <n v="3"/>
    <m/>
  </r>
  <r>
    <x v="34"/>
    <x v="11"/>
    <s v="-"/>
    <m/>
    <m/>
    <x v="1"/>
    <x v="2"/>
    <s v=""/>
    <s v=""/>
    <x v="1"/>
    <m/>
    <n v="0"/>
    <m/>
  </r>
  <r>
    <x v="35"/>
    <x v="32"/>
    <m/>
    <m/>
    <m/>
    <x v="1"/>
    <x v="1"/>
    <s v=""/>
    <s v=""/>
    <x v="1"/>
    <n v="30"/>
    <n v="11.600000000000001"/>
    <n v="0.38666666666666671"/>
  </r>
  <r>
    <x v="36"/>
    <x v="33"/>
    <m/>
    <m/>
    <m/>
    <x v="1"/>
    <x v="2"/>
    <s v=""/>
    <s v=""/>
    <x v="1"/>
    <m/>
    <m/>
    <m/>
  </r>
  <r>
    <x v="37"/>
    <x v="34"/>
    <s v="Partial Implemented"/>
    <n v="0.1"/>
    <m/>
    <x v="9"/>
    <x v="5"/>
    <s v=""/>
    <s v=""/>
    <x v="26"/>
    <n v="5"/>
    <n v="0.5"/>
    <m/>
  </r>
  <r>
    <x v="38"/>
    <x v="11"/>
    <s v="-"/>
    <m/>
    <m/>
    <x v="1"/>
    <x v="2"/>
    <s v=""/>
    <s v=""/>
    <x v="1"/>
    <m/>
    <n v="0"/>
    <m/>
  </r>
  <r>
    <x v="39"/>
    <x v="35"/>
    <m/>
    <m/>
    <m/>
    <x v="1"/>
    <x v="2"/>
    <s v=""/>
    <s v=""/>
    <x v="27"/>
    <m/>
    <m/>
    <m/>
  </r>
  <r>
    <x v="40"/>
    <x v="36"/>
    <s v="Partial Implemented"/>
    <n v="0.5"/>
    <m/>
    <x v="10"/>
    <x v="5"/>
    <s v=""/>
    <s v=""/>
    <x v="28"/>
    <n v="2"/>
    <n v="1"/>
    <m/>
  </r>
  <r>
    <x v="41"/>
    <x v="37"/>
    <s v="Implemented"/>
    <n v="1"/>
    <m/>
    <x v="1"/>
    <x v="2"/>
    <s v=""/>
    <s v=""/>
    <x v="29"/>
    <n v="5"/>
    <n v="5"/>
    <m/>
  </r>
  <r>
    <x v="42"/>
    <x v="38"/>
    <s v="Not Implemented"/>
    <n v="0.1"/>
    <m/>
    <x v="11"/>
    <x v="5"/>
    <s v=""/>
    <s v=""/>
    <x v="30"/>
    <n v="2"/>
    <n v="0.2"/>
    <m/>
  </r>
  <r>
    <x v="43"/>
    <x v="39"/>
    <s v="Partial Implemented"/>
    <n v="0.4"/>
    <m/>
    <x v="12"/>
    <x v="2"/>
    <s v=""/>
    <s v=""/>
    <x v="31"/>
    <n v="1"/>
    <n v="0.4"/>
    <m/>
  </r>
  <r>
    <x v="44"/>
    <x v="11"/>
    <s v="-"/>
    <m/>
    <m/>
    <x v="1"/>
    <x v="2"/>
    <s v=""/>
    <s v=""/>
    <x v="1"/>
    <m/>
    <n v="0"/>
    <m/>
  </r>
  <r>
    <x v="45"/>
    <x v="40"/>
    <m/>
    <m/>
    <m/>
    <x v="1"/>
    <x v="2"/>
    <s v=""/>
    <s v=""/>
    <x v="1"/>
    <m/>
    <m/>
    <m/>
  </r>
  <r>
    <x v="46"/>
    <x v="41"/>
    <s v="Currently not applicable"/>
    <n v="1"/>
    <m/>
    <x v="1"/>
    <x v="2"/>
    <s v=""/>
    <s v=""/>
    <x v="32"/>
    <n v="2"/>
    <n v="2"/>
    <m/>
  </r>
  <r>
    <x v="47"/>
    <x v="11"/>
    <m/>
    <m/>
    <m/>
    <x v="1"/>
    <x v="0"/>
    <s v=""/>
    <s v=""/>
    <x v="1"/>
    <m/>
    <m/>
    <m/>
  </r>
  <r>
    <x v="48"/>
    <x v="42"/>
    <m/>
    <m/>
    <m/>
    <x v="1"/>
    <x v="2"/>
    <s v=""/>
    <s v=""/>
    <x v="1"/>
    <m/>
    <m/>
    <m/>
  </r>
  <r>
    <x v="49"/>
    <x v="43"/>
    <s v="Partial Implemented"/>
    <n v="0.5"/>
    <m/>
    <x v="13"/>
    <x v="4"/>
    <s v=""/>
    <s v=""/>
    <x v="33"/>
    <n v="5"/>
    <n v="2.5"/>
    <m/>
  </r>
  <r>
    <x v="50"/>
    <x v="44"/>
    <s v="Not Implemented"/>
    <n v="0"/>
    <m/>
    <x v="14"/>
    <x v="5"/>
    <s v=""/>
    <s v=""/>
    <x v="34"/>
    <n v="4"/>
    <n v="0"/>
    <m/>
  </r>
  <r>
    <x v="51"/>
    <x v="45"/>
    <s v="Not Implemented"/>
    <n v="0"/>
    <m/>
    <x v="15"/>
    <x v="4"/>
    <s v=""/>
    <s v=""/>
    <x v="1"/>
    <n v="2"/>
    <n v="0"/>
    <m/>
  </r>
  <r>
    <x v="52"/>
    <x v="46"/>
    <s v="Not Implemented"/>
    <n v="0"/>
    <m/>
    <x v="1"/>
    <x v="4"/>
    <s v=""/>
    <s v=""/>
    <x v="35"/>
    <n v="2"/>
    <n v="0"/>
    <m/>
  </r>
  <r>
    <x v="53"/>
    <x v="11"/>
    <m/>
    <m/>
    <m/>
    <x v="1"/>
    <x v="0"/>
    <s v=""/>
    <s v=""/>
    <x v="1"/>
    <m/>
    <m/>
    <m/>
  </r>
  <r>
    <x v="54"/>
    <x v="47"/>
    <m/>
    <m/>
    <m/>
    <x v="1"/>
    <x v="1"/>
    <s v=""/>
    <s v=""/>
    <x v="1"/>
    <n v="80"/>
    <n v="60.1"/>
    <n v="0.75124999999999997"/>
  </r>
  <r>
    <x v="55"/>
    <x v="48"/>
    <m/>
    <m/>
    <m/>
    <x v="1"/>
    <x v="0"/>
    <m/>
    <m/>
    <x v="1"/>
    <m/>
    <m/>
    <m/>
  </r>
  <r>
    <x v="56"/>
    <x v="49"/>
    <s v="Implemented"/>
    <n v="1"/>
    <s v="hub-and-spoke"/>
    <x v="1"/>
    <x v="2"/>
    <m/>
    <m/>
    <x v="36"/>
    <n v="5"/>
    <n v="5"/>
    <m/>
  </r>
  <r>
    <x v="57"/>
    <x v="50"/>
    <m/>
    <m/>
    <m/>
    <x v="1"/>
    <x v="2"/>
    <s v=""/>
    <s v=""/>
    <x v="1"/>
    <m/>
    <m/>
    <m/>
  </r>
  <r>
    <x v="58"/>
    <x v="51"/>
    <s v="Implemented"/>
    <n v="1"/>
    <s v="10.10.0.0/16_x000a_10.20.0.0./16"/>
    <x v="1"/>
    <x v="2"/>
    <s v=""/>
    <s v=""/>
    <x v="37"/>
    <n v="3"/>
    <n v="3"/>
    <m/>
  </r>
  <r>
    <x v="59"/>
    <x v="52"/>
    <m/>
    <m/>
    <m/>
    <x v="1"/>
    <x v="2"/>
    <s v=""/>
    <s v=""/>
    <x v="1"/>
    <m/>
    <m/>
    <m/>
  </r>
  <r>
    <x v="58"/>
    <x v="53"/>
    <s v="Implemented"/>
    <n v="1"/>
    <s v="Use on premise DNS"/>
    <x v="1"/>
    <x v="2"/>
    <s v=""/>
    <s v=""/>
    <x v="38"/>
    <n v="4"/>
    <n v="4"/>
    <m/>
  </r>
  <r>
    <x v="60"/>
    <x v="54"/>
    <s v="Implemented"/>
    <n v="1"/>
    <s v="Use on premise DNS"/>
    <x v="1"/>
    <x v="2"/>
    <s v=""/>
    <s v=""/>
    <x v="39"/>
    <n v="2"/>
    <n v="2"/>
    <m/>
  </r>
  <r>
    <x v="61"/>
    <x v="55"/>
    <s v="Not Implemented"/>
    <n v="0"/>
    <m/>
    <x v="16"/>
    <x v="3"/>
    <s v=""/>
    <s v=""/>
    <x v="40"/>
    <n v="3"/>
    <n v="0"/>
    <m/>
  </r>
  <r>
    <x v="62"/>
    <x v="56"/>
    <m/>
    <m/>
    <m/>
    <x v="1"/>
    <x v="0"/>
    <m/>
    <m/>
    <x v="41"/>
    <m/>
    <m/>
    <m/>
  </r>
  <r>
    <x v="63"/>
    <x v="57"/>
    <s v="Not applicable"/>
    <n v="1"/>
    <m/>
    <x v="1"/>
    <x v="2"/>
    <m/>
    <m/>
    <x v="42"/>
    <n v="5"/>
    <n v="5"/>
    <m/>
  </r>
  <r>
    <x v="64"/>
    <x v="58"/>
    <s v="Not applicable"/>
    <n v="1"/>
    <m/>
    <x v="1"/>
    <x v="2"/>
    <m/>
    <m/>
    <x v="43"/>
    <n v="2"/>
    <n v="2"/>
    <m/>
  </r>
  <r>
    <x v="65"/>
    <x v="59"/>
    <m/>
    <m/>
    <m/>
    <x v="1"/>
    <x v="0"/>
    <m/>
    <m/>
    <x v="44"/>
    <m/>
    <m/>
    <m/>
  </r>
  <r>
    <x v="66"/>
    <x v="60"/>
    <s v="Implemented"/>
    <n v="0.7"/>
    <m/>
    <x v="17"/>
    <x v="2"/>
    <m/>
    <m/>
    <x v="45"/>
    <n v="5"/>
    <n v="3.5"/>
    <m/>
  </r>
  <r>
    <x v="67"/>
    <x v="61"/>
    <m/>
    <m/>
    <m/>
    <x v="1"/>
    <x v="2"/>
    <m/>
    <m/>
    <x v="46"/>
    <n v="2"/>
    <n v="0"/>
    <m/>
  </r>
  <r>
    <x v="68"/>
    <x v="62"/>
    <m/>
    <m/>
    <m/>
    <x v="1"/>
    <x v="2"/>
    <s v=""/>
    <s v=""/>
    <x v="1"/>
    <m/>
    <m/>
    <m/>
  </r>
  <r>
    <x v="69"/>
    <x v="63"/>
    <s v="Implemented"/>
    <n v="1"/>
    <s v="Use S2S VPN"/>
    <x v="18"/>
    <x v="4"/>
    <s v=""/>
    <s v=""/>
    <x v="47"/>
    <n v="5"/>
    <n v="5"/>
    <m/>
  </r>
  <r>
    <x v="70"/>
    <x v="64"/>
    <s v="Not Implemented"/>
    <n v="0"/>
    <m/>
    <x v="19"/>
    <x v="6"/>
    <s v=""/>
    <s v=""/>
    <x v="48"/>
    <n v="1"/>
    <n v="0"/>
    <m/>
  </r>
  <r>
    <x v="71"/>
    <x v="65"/>
    <s v="Not Implemented"/>
    <n v="0.3"/>
    <m/>
    <x v="20"/>
    <x v="4"/>
    <s v=""/>
    <s v=""/>
    <x v="49"/>
    <n v="2"/>
    <n v="0.6"/>
    <m/>
  </r>
  <r>
    <x v="72"/>
    <x v="66"/>
    <m/>
    <m/>
    <m/>
    <x v="1"/>
    <x v="2"/>
    <s v=""/>
    <s v=""/>
    <x v="1"/>
    <m/>
    <m/>
    <m/>
  </r>
  <r>
    <x v="73"/>
    <x v="67"/>
    <s v="Implemented"/>
    <n v="1"/>
    <m/>
    <x v="1"/>
    <x v="2"/>
    <s v=""/>
    <s v=""/>
    <x v="50"/>
    <n v="3"/>
    <n v="3"/>
    <m/>
  </r>
  <r>
    <x v="74"/>
    <x v="68"/>
    <s v="Currently not applicable"/>
    <n v="1"/>
    <m/>
    <x v="16"/>
    <x v="3"/>
    <s v=""/>
    <s v=""/>
    <x v="40"/>
    <n v="2"/>
    <n v="2"/>
    <m/>
  </r>
  <r>
    <x v="75"/>
    <x v="69"/>
    <s v="Implemented"/>
    <n v="1"/>
    <m/>
    <x v="1"/>
    <x v="2"/>
    <m/>
    <m/>
    <x v="51"/>
    <n v="1"/>
    <n v="1"/>
    <m/>
  </r>
  <r>
    <x v="76"/>
    <x v="70"/>
    <s v="Implemented"/>
    <n v="1"/>
    <m/>
    <x v="1"/>
    <x v="2"/>
    <m/>
    <m/>
    <x v="52"/>
    <n v="1"/>
    <n v="1"/>
    <m/>
  </r>
  <r>
    <x v="77"/>
    <x v="71"/>
    <s v="Not applicable"/>
    <n v="1"/>
    <m/>
    <x v="1"/>
    <x v="2"/>
    <m/>
    <m/>
    <x v="53"/>
    <m/>
    <m/>
    <m/>
  </r>
  <r>
    <x v="78"/>
    <x v="72"/>
    <m/>
    <m/>
    <m/>
    <x v="1"/>
    <x v="2"/>
    <s v=""/>
    <s v=""/>
    <x v="1"/>
    <m/>
    <m/>
    <m/>
  </r>
  <r>
    <x v="79"/>
    <x v="73"/>
    <s v="Implemented"/>
    <n v="0.5"/>
    <m/>
    <x v="1"/>
    <x v="5"/>
    <m/>
    <m/>
    <x v="54"/>
    <n v="2"/>
    <n v="1"/>
    <m/>
  </r>
  <r>
    <x v="80"/>
    <x v="74"/>
    <s v="Not Implemented"/>
    <n v="0"/>
    <m/>
    <x v="21"/>
    <x v="5"/>
    <s v=""/>
    <s v=""/>
    <x v="55"/>
    <n v="5"/>
    <n v="0"/>
    <m/>
  </r>
  <r>
    <x v="81"/>
    <x v="75"/>
    <s v="Not applicable"/>
    <n v="1"/>
    <m/>
    <x v="1"/>
    <x v="2"/>
    <m/>
    <m/>
    <x v="56"/>
    <n v="1"/>
    <n v="1"/>
    <m/>
  </r>
  <r>
    <x v="82"/>
    <x v="76"/>
    <s v="Not applicable"/>
    <n v="1"/>
    <m/>
    <x v="1"/>
    <x v="2"/>
    <m/>
    <m/>
    <x v="57"/>
    <n v="1"/>
    <n v="1"/>
    <m/>
  </r>
  <r>
    <x v="83"/>
    <x v="64"/>
    <s v="Not Implemented"/>
    <n v="0"/>
    <m/>
    <x v="22"/>
    <x v="6"/>
    <s v=""/>
    <s v=""/>
    <x v="58"/>
    <n v="2"/>
    <n v="0"/>
    <m/>
  </r>
  <r>
    <x v="84"/>
    <x v="77"/>
    <m/>
    <m/>
    <m/>
    <x v="1"/>
    <x v="2"/>
    <s v=""/>
    <s v=""/>
    <x v="1"/>
    <m/>
    <m/>
    <m/>
  </r>
  <r>
    <x v="85"/>
    <x v="78"/>
    <s v="Partial Implemented"/>
    <n v="0.8"/>
    <m/>
    <x v="23"/>
    <x v="3"/>
    <s v=""/>
    <s v=""/>
    <x v="59"/>
    <n v="5"/>
    <n v="4"/>
    <m/>
  </r>
  <r>
    <x v="82"/>
    <x v="79"/>
    <s v="Currently not applicable"/>
    <n v="1"/>
    <m/>
    <x v="24"/>
    <x v="6"/>
    <s v=""/>
    <s v=""/>
    <x v="60"/>
    <n v="2"/>
    <n v="2"/>
    <m/>
  </r>
  <r>
    <x v="86"/>
    <x v="80"/>
    <s v="Currently not applicable"/>
    <n v="1"/>
    <m/>
    <x v="1"/>
    <x v="2"/>
    <m/>
    <m/>
    <x v="61"/>
    <n v="1"/>
    <n v="1"/>
    <m/>
  </r>
  <r>
    <x v="87"/>
    <x v="81"/>
    <m/>
    <m/>
    <m/>
    <x v="1"/>
    <x v="2"/>
    <s v=""/>
    <s v=""/>
    <x v="1"/>
    <m/>
    <m/>
    <m/>
  </r>
  <r>
    <x v="88"/>
    <x v="82"/>
    <s v="Implemented"/>
    <n v="1"/>
    <m/>
    <x v="1"/>
    <x v="2"/>
    <s v=""/>
    <s v=""/>
    <x v="62"/>
    <n v="3"/>
    <n v="3"/>
    <m/>
  </r>
  <r>
    <x v="89"/>
    <x v="83"/>
    <s v="Currently not applicable"/>
    <n v="1"/>
    <m/>
    <x v="1"/>
    <x v="2"/>
    <s v=""/>
    <s v=""/>
    <x v="63"/>
    <n v="1"/>
    <n v="1"/>
    <m/>
  </r>
  <r>
    <x v="90"/>
    <x v="84"/>
    <s v="Implemented"/>
    <n v="1"/>
    <m/>
    <x v="1"/>
    <x v="2"/>
    <s v=""/>
    <s v=""/>
    <x v="64"/>
    <n v="5"/>
    <n v="5"/>
    <m/>
  </r>
  <r>
    <x v="91"/>
    <x v="85"/>
    <s v="Not Planned"/>
    <n v="0"/>
    <m/>
    <x v="25"/>
    <x v="4"/>
    <m/>
    <m/>
    <x v="65"/>
    <n v="2"/>
    <n v="0"/>
    <m/>
  </r>
  <r>
    <x v="92"/>
    <x v="86"/>
    <m/>
    <m/>
    <m/>
    <x v="1"/>
    <x v="2"/>
    <s v=""/>
    <s v=""/>
    <x v="66"/>
    <m/>
    <m/>
    <m/>
  </r>
  <r>
    <x v="93"/>
    <x v="87"/>
    <s v="Currently not applicable"/>
    <n v="1"/>
    <m/>
    <x v="26"/>
    <x v="2"/>
    <s v=""/>
    <s v=""/>
    <x v="67"/>
    <n v="1"/>
    <n v="1"/>
    <m/>
  </r>
  <r>
    <x v="94"/>
    <x v="88"/>
    <m/>
    <m/>
    <m/>
    <x v="1"/>
    <x v="2"/>
    <s v=""/>
    <s v=""/>
    <x v="1"/>
    <m/>
    <m/>
    <m/>
  </r>
  <r>
    <x v="95"/>
    <x v="89"/>
    <s v="Currently not applicable"/>
    <n v="1"/>
    <m/>
    <x v="26"/>
    <x v="2"/>
    <s v=""/>
    <s v=""/>
    <x v="68"/>
    <n v="1"/>
    <n v="1"/>
    <m/>
  </r>
  <r>
    <x v="96"/>
    <x v="90"/>
    <m/>
    <m/>
    <m/>
    <x v="1"/>
    <x v="2"/>
    <s v=""/>
    <s v=""/>
    <x v="1"/>
    <m/>
    <m/>
    <m/>
  </r>
  <r>
    <x v="97"/>
    <x v="91"/>
    <s v="Currently not applicable"/>
    <n v="1"/>
    <m/>
    <x v="26"/>
    <x v="2"/>
    <m/>
    <m/>
    <x v="69"/>
    <n v="1"/>
    <n v="1"/>
    <m/>
  </r>
  <r>
    <x v="98"/>
    <x v="92"/>
    <s v="Currently not applicable"/>
    <n v="1"/>
    <m/>
    <x v="26"/>
    <x v="2"/>
    <m/>
    <m/>
    <x v="69"/>
    <n v="1"/>
    <n v="1"/>
    <m/>
  </r>
  <r>
    <x v="99"/>
    <x v="90"/>
    <m/>
    <m/>
    <m/>
    <x v="1"/>
    <x v="2"/>
    <s v=""/>
    <s v=""/>
    <x v="1"/>
    <m/>
    <m/>
    <m/>
  </r>
  <r>
    <x v="100"/>
    <x v="93"/>
    <s v="Currently not applicable"/>
    <n v="1"/>
    <m/>
    <x v="1"/>
    <x v="2"/>
    <m/>
    <n v="0"/>
    <x v="1"/>
    <n v="0"/>
    <n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x v="0"/>
    <m/>
    <m/>
    <x v="0"/>
    <x v="0"/>
    <s v=""/>
    <s v=""/>
    <x v="0"/>
    <n v="20"/>
    <n v="2.5"/>
    <n v="0.125"/>
  </r>
  <r>
    <x v="1"/>
    <x v="1"/>
    <x v="0"/>
    <m/>
    <m/>
    <x v="0"/>
    <x v="1"/>
    <s v=""/>
    <s v=""/>
    <x v="0"/>
    <m/>
    <m/>
    <m/>
  </r>
  <r>
    <x v="2"/>
    <x v="2"/>
    <x v="1"/>
    <n v="0.5"/>
    <s v="Limited implemented"/>
    <x v="1"/>
    <x v="2"/>
    <s v=""/>
    <s v=""/>
    <x v="1"/>
    <n v="5"/>
    <n v="2.5"/>
    <m/>
  </r>
  <r>
    <x v="3"/>
    <x v="3"/>
    <x v="2"/>
    <n v="0"/>
    <m/>
    <x v="2"/>
    <x v="3"/>
    <s v=""/>
    <s v=""/>
    <x v="2"/>
    <n v="4"/>
    <n v="0"/>
    <m/>
  </r>
  <r>
    <x v="4"/>
    <x v="4"/>
    <x v="2"/>
    <n v="0"/>
    <m/>
    <x v="3"/>
    <x v="2"/>
    <s v=""/>
    <s v=""/>
    <x v="0"/>
    <n v="2"/>
    <n v="0"/>
    <m/>
  </r>
  <r>
    <x v="5"/>
    <x v="5"/>
    <x v="2"/>
    <n v="0"/>
    <m/>
    <x v="0"/>
    <x v="2"/>
    <s v=""/>
    <s v=""/>
    <x v="3"/>
    <n v="2"/>
    <n v="0"/>
    <m/>
  </r>
  <r>
    <x v="6"/>
    <x v="6"/>
    <x v="0"/>
    <m/>
    <m/>
    <x v="0"/>
    <x v="4"/>
    <s v=""/>
    <s v=""/>
    <x v="0"/>
    <m/>
    <n v="0"/>
    <m/>
  </r>
  <r>
    <x v="7"/>
    <x v="7"/>
    <x v="0"/>
    <m/>
    <m/>
    <x v="0"/>
    <x v="1"/>
    <s v=""/>
    <s v=""/>
    <x v="0"/>
    <m/>
    <m/>
    <m/>
  </r>
  <r>
    <x v="7"/>
    <x v="8"/>
    <x v="2"/>
    <n v="0"/>
    <s v="Not used"/>
    <x v="4"/>
    <x v="5"/>
    <m/>
    <m/>
    <x v="4"/>
    <n v="3"/>
    <n v="0"/>
    <m/>
  </r>
  <r>
    <x v="8"/>
    <x v="9"/>
    <x v="2"/>
    <n v="0"/>
    <s v="Not used"/>
    <x v="0"/>
    <x v="5"/>
    <m/>
    <m/>
    <x v="0"/>
    <n v="4"/>
    <n v="0"/>
    <m/>
  </r>
  <r>
    <x v="9"/>
    <x v="6"/>
    <x v="0"/>
    <m/>
    <m/>
    <x v="0"/>
    <x v="4"/>
    <s v=""/>
    <s v=""/>
    <x v="0"/>
    <n v="0"/>
    <n v="0"/>
    <m/>
  </r>
  <r>
    <x v="10"/>
    <x v="10"/>
    <x v="0"/>
    <m/>
    <m/>
    <x v="0"/>
    <x v="0"/>
    <s v=""/>
    <s v=""/>
    <x v="0"/>
    <n v="53"/>
    <n v="24.7"/>
    <n v="0.46603773584905661"/>
  </r>
  <r>
    <x v="11"/>
    <x v="11"/>
    <x v="0"/>
    <m/>
    <m/>
    <x v="0"/>
    <x v="1"/>
    <s v=""/>
    <s v=""/>
    <x v="0"/>
    <m/>
    <m/>
    <m/>
  </r>
  <r>
    <x v="12"/>
    <x v="12"/>
    <x v="2"/>
    <n v="0.1"/>
    <m/>
    <x v="5"/>
    <x v="3"/>
    <s v=""/>
    <s v=""/>
    <x v="5"/>
    <n v="5"/>
    <n v="0.5"/>
    <m/>
  </r>
  <r>
    <x v="13"/>
    <x v="13"/>
    <x v="3"/>
    <n v="1"/>
    <m/>
    <x v="6"/>
    <x v="2"/>
    <s v=""/>
    <s v=""/>
    <x v="6"/>
    <n v="1"/>
    <n v="1"/>
    <m/>
  </r>
  <r>
    <x v="14"/>
    <x v="14"/>
    <x v="2"/>
    <n v="0.2"/>
    <m/>
    <x v="7"/>
    <x v="3"/>
    <s v=""/>
    <s v=""/>
    <x v="7"/>
    <n v="5"/>
    <n v="1"/>
    <m/>
  </r>
  <r>
    <x v="15"/>
    <x v="15"/>
    <x v="3"/>
    <n v="1"/>
    <m/>
    <x v="8"/>
    <x v="6"/>
    <m/>
    <m/>
    <x v="8"/>
    <m/>
    <n v="0"/>
    <m/>
  </r>
  <r>
    <x v="16"/>
    <x v="16"/>
    <x v="3"/>
    <n v="1"/>
    <m/>
    <x v="9"/>
    <x v="6"/>
    <s v=""/>
    <s v=""/>
    <x v="9"/>
    <n v="5"/>
    <n v="5"/>
    <m/>
  </r>
  <r>
    <x v="17"/>
    <x v="17"/>
    <x v="4"/>
    <n v="1"/>
    <m/>
    <x v="10"/>
    <x v="1"/>
    <m/>
    <m/>
    <x v="10"/>
    <n v="1"/>
    <n v="1"/>
    <m/>
  </r>
  <r>
    <x v="18"/>
    <x v="18"/>
    <x v="2"/>
    <n v="0"/>
    <m/>
    <x v="11"/>
    <x v="2"/>
    <s v=""/>
    <s v=""/>
    <x v="11"/>
    <n v="1"/>
    <n v="0"/>
    <m/>
  </r>
  <r>
    <x v="19"/>
    <x v="19"/>
    <x v="1"/>
    <n v="0.3"/>
    <m/>
    <x v="12"/>
    <x v="3"/>
    <s v=""/>
    <s v=""/>
    <x v="12"/>
    <n v="4"/>
    <n v="1.2"/>
    <m/>
  </r>
  <r>
    <x v="20"/>
    <x v="20"/>
    <x v="4"/>
    <n v="1"/>
    <m/>
    <x v="0"/>
    <x v="1"/>
    <m/>
    <m/>
    <x v="13"/>
    <n v="3"/>
    <n v="3"/>
    <m/>
  </r>
  <r>
    <x v="21"/>
    <x v="21"/>
    <x v="0"/>
    <m/>
    <m/>
    <x v="0"/>
    <x v="1"/>
    <s v=""/>
    <s v=""/>
    <x v="0"/>
    <m/>
    <m/>
    <m/>
  </r>
  <r>
    <x v="22"/>
    <x v="22"/>
    <x v="1"/>
    <n v="1"/>
    <m/>
    <x v="0"/>
    <x v="1"/>
    <s v=""/>
    <s v=""/>
    <x v="14"/>
    <n v="4"/>
    <n v="4"/>
    <m/>
  </r>
  <r>
    <x v="23"/>
    <x v="23"/>
    <x v="0"/>
    <m/>
    <m/>
    <x v="0"/>
    <x v="1"/>
    <s v=""/>
    <s v=""/>
    <x v="0"/>
    <m/>
    <m/>
    <m/>
  </r>
  <r>
    <x v="24"/>
    <x v="24"/>
    <x v="1"/>
    <n v="0.5"/>
    <m/>
    <x v="13"/>
    <x v="5"/>
    <s v=""/>
    <s v=""/>
    <x v="15"/>
    <n v="5"/>
    <n v="2.5"/>
    <m/>
  </r>
  <r>
    <x v="25"/>
    <x v="25"/>
    <x v="2"/>
    <n v="0"/>
    <m/>
    <x v="14"/>
    <x v="5"/>
    <s v=""/>
    <s v=""/>
    <x v="16"/>
    <n v="2"/>
    <n v="0"/>
    <m/>
  </r>
  <r>
    <x v="26"/>
    <x v="26"/>
    <x v="3"/>
    <n v="0"/>
    <m/>
    <x v="15"/>
    <x v="5"/>
    <s v=""/>
    <s v=""/>
    <x v="17"/>
    <n v="4"/>
    <n v="0"/>
    <m/>
  </r>
  <r>
    <x v="27"/>
    <x v="27"/>
    <x v="0"/>
    <m/>
    <m/>
    <x v="0"/>
    <x v="1"/>
    <s v=""/>
    <s v=""/>
    <x v="0"/>
    <m/>
    <m/>
    <m/>
  </r>
  <r>
    <x v="28"/>
    <x v="28"/>
    <x v="2"/>
    <n v="0.2"/>
    <m/>
    <x v="7"/>
    <x v="3"/>
    <s v=""/>
    <s v=""/>
    <x v="18"/>
    <n v="5"/>
    <n v="1"/>
    <m/>
  </r>
  <r>
    <x v="29"/>
    <x v="29"/>
    <x v="1"/>
    <n v="0.5"/>
    <m/>
    <x v="16"/>
    <x v="2"/>
    <s v=""/>
    <s v=""/>
    <x v="19"/>
    <n v="1"/>
    <n v="0.5"/>
    <m/>
  </r>
  <r>
    <x v="30"/>
    <x v="30"/>
    <x v="2"/>
    <n v="0"/>
    <m/>
    <x v="17"/>
    <x v="2"/>
    <s v=""/>
    <s v=""/>
    <x v="20"/>
    <n v="1"/>
    <n v="0"/>
    <m/>
  </r>
  <r>
    <x v="31"/>
    <x v="31"/>
    <x v="5"/>
    <n v="1"/>
    <m/>
    <x v="0"/>
    <x v="1"/>
    <s v=""/>
    <s v=""/>
    <x v="21"/>
    <n v="3"/>
    <n v="3"/>
    <m/>
  </r>
  <r>
    <x v="32"/>
    <x v="32"/>
    <x v="3"/>
    <n v="1"/>
    <m/>
    <x v="10"/>
    <x v="1"/>
    <s v=""/>
    <s v=""/>
    <x v="0"/>
    <n v="1"/>
    <n v="1"/>
    <m/>
  </r>
  <r>
    <x v="33"/>
    <x v="33"/>
    <x v="2"/>
    <n v="0"/>
    <m/>
    <x v="18"/>
    <x v="2"/>
    <s v=""/>
    <s v=""/>
    <x v="0"/>
    <n v="2"/>
    <n v="0"/>
    <m/>
  </r>
  <r>
    <x v="34"/>
    <x v="6"/>
    <x v="0"/>
    <m/>
    <m/>
    <x v="0"/>
    <x v="4"/>
    <s v=""/>
    <s v=""/>
    <x v="0"/>
    <n v="0"/>
    <n v="0"/>
    <m/>
  </r>
  <r>
    <x v="35"/>
    <x v="34"/>
    <x v="0"/>
    <m/>
    <m/>
    <x v="0"/>
    <x v="0"/>
    <s v=""/>
    <s v=""/>
    <x v="0"/>
    <n v="42"/>
    <n v="27.9"/>
    <n v="0.66428571428571426"/>
  </r>
  <r>
    <x v="36"/>
    <x v="35"/>
    <x v="0"/>
    <m/>
    <m/>
    <x v="0"/>
    <x v="1"/>
    <s v=""/>
    <s v=""/>
    <x v="0"/>
    <m/>
    <m/>
    <m/>
  </r>
  <r>
    <x v="37"/>
    <x v="36"/>
    <x v="1"/>
    <n v="0.8"/>
    <m/>
    <x v="19"/>
    <x v="5"/>
    <s v=""/>
    <s v=""/>
    <x v="22"/>
    <n v="4"/>
    <n v="3.2"/>
    <m/>
  </r>
  <r>
    <x v="38"/>
    <x v="37"/>
    <x v="4"/>
    <n v="1"/>
    <m/>
    <x v="10"/>
    <x v="1"/>
    <m/>
    <m/>
    <x v="23"/>
    <n v="4"/>
    <n v="4"/>
    <m/>
  </r>
  <r>
    <x v="39"/>
    <x v="38"/>
    <x v="1"/>
    <n v="0.5"/>
    <m/>
    <x v="20"/>
    <x v="5"/>
    <s v=""/>
    <s v=""/>
    <x v="24"/>
    <n v="4"/>
    <n v="2"/>
    <m/>
  </r>
  <r>
    <x v="40"/>
    <x v="39"/>
    <x v="0"/>
    <m/>
    <m/>
    <x v="0"/>
    <x v="1"/>
    <s v=""/>
    <s v=""/>
    <x v="0"/>
    <m/>
    <m/>
    <m/>
  </r>
  <r>
    <x v="41"/>
    <x v="40"/>
    <x v="5"/>
    <n v="1"/>
    <m/>
    <x v="0"/>
    <x v="1"/>
    <s v=""/>
    <s v=""/>
    <x v="25"/>
    <n v="4"/>
    <n v="4"/>
    <m/>
  </r>
  <r>
    <x v="42"/>
    <x v="41"/>
    <x v="2"/>
    <n v="0"/>
    <m/>
    <x v="21"/>
    <x v="5"/>
    <s v=""/>
    <s v=""/>
    <x v="26"/>
    <n v="2"/>
    <n v="0"/>
    <m/>
  </r>
  <r>
    <x v="43"/>
    <x v="42"/>
    <x v="1"/>
    <n v="0.7"/>
    <m/>
    <x v="22"/>
    <x v="2"/>
    <s v=""/>
    <s v=""/>
    <x v="0"/>
    <n v="5"/>
    <n v="3.5"/>
    <m/>
  </r>
  <r>
    <x v="44"/>
    <x v="43"/>
    <x v="3"/>
    <n v="1"/>
    <m/>
    <x v="23"/>
    <x v="2"/>
    <s v=""/>
    <s v=""/>
    <x v="27"/>
    <n v="5"/>
    <n v="5"/>
    <m/>
  </r>
  <r>
    <x v="45"/>
    <x v="44"/>
    <x v="2"/>
    <n v="1"/>
    <m/>
    <x v="24"/>
    <x v="5"/>
    <s v=""/>
    <s v=""/>
    <x v="0"/>
    <n v="2"/>
    <n v="2"/>
    <m/>
  </r>
  <r>
    <x v="46"/>
    <x v="45"/>
    <x v="1"/>
    <n v="0.5"/>
    <m/>
    <x v="25"/>
    <x v="2"/>
    <s v=""/>
    <s v=""/>
    <x v="0"/>
    <n v="2"/>
    <n v="1"/>
    <m/>
  </r>
  <r>
    <x v="40"/>
    <x v="46"/>
    <x v="0"/>
    <m/>
    <m/>
    <x v="0"/>
    <x v="1"/>
    <s v=""/>
    <s v=""/>
    <x v="0"/>
    <m/>
    <n v="0"/>
    <m/>
  </r>
  <r>
    <x v="41"/>
    <x v="47"/>
    <x v="2"/>
    <n v="0.2"/>
    <m/>
    <x v="7"/>
    <x v="3"/>
    <s v=""/>
    <s v=""/>
    <x v="28"/>
    <n v="5"/>
    <n v="1"/>
    <m/>
  </r>
  <r>
    <x v="42"/>
    <x v="48"/>
    <x v="3"/>
    <n v="1"/>
    <m/>
    <x v="10"/>
    <x v="1"/>
    <s v=""/>
    <s v=""/>
    <x v="29"/>
    <n v="1"/>
    <n v="1"/>
    <m/>
  </r>
  <r>
    <x v="43"/>
    <x v="49"/>
    <x v="1"/>
    <n v="0.3"/>
    <m/>
    <x v="12"/>
    <x v="3"/>
    <s v=""/>
    <s v=""/>
    <x v="30"/>
    <n v="4"/>
    <n v="1.2"/>
    <m/>
  </r>
  <r>
    <x v="47"/>
    <x v="50"/>
    <x v="0"/>
    <m/>
    <m/>
    <x v="0"/>
    <x v="0"/>
    <s v=""/>
    <s v=""/>
    <x v="0"/>
    <n v="33"/>
    <n v="20.8"/>
    <n v="0.63030303030303036"/>
  </r>
  <r>
    <x v="48"/>
    <x v="51"/>
    <x v="0"/>
    <m/>
    <m/>
    <x v="0"/>
    <x v="1"/>
    <m/>
    <m/>
    <x v="0"/>
    <m/>
    <m/>
    <m/>
  </r>
  <r>
    <x v="49"/>
    <x v="52"/>
    <x v="1"/>
    <n v="0.9"/>
    <m/>
    <x v="0"/>
    <x v="1"/>
    <s v=""/>
    <s v=""/>
    <x v="31"/>
    <n v="5"/>
    <n v="4.5"/>
    <m/>
  </r>
  <r>
    <x v="50"/>
    <x v="53"/>
    <x v="5"/>
    <n v="1"/>
    <m/>
    <x v="0"/>
    <x v="1"/>
    <s v=""/>
    <s v=""/>
    <x v="32"/>
    <n v="5"/>
    <n v="5"/>
    <m/>
  </r>
  <r>
    <x v="51"/>
    <x v="54"/>
    <x v="5"/>
    <n v="1"/>
    <m/>
    <x v="0"/>
    <x v="1"/>
    <s v=""/>
    <s v=""/>
    <x v="33"/>
    <n v="5"/>
    <n v="5"/>
    <m/>
  </r>
  <r>
    <x v="52"/>
    <x v="55"/>
    <x v="1"/>
    <n v="0.3"/>
    <m/>
    <x v="26"/>
    <x v="2"/>
    <s v=""/>
    <s v=""/>
    <x v="34"/>
    <n v="5"/>
    <n v="1.5"/>
    <m/>
  </r>
  <r>
    <x v="53"/>
    <x v="56"/>
    <x v="3"/>
    <n v="1"/>
    <m/>
    <x v="10"/>
    <x v="1"/>
    <s v=""/>
    <s v=""/>
    <x v="35"/>
    <n v="1"/>
    <n v="1"/>
    <m/>
  </r>
  <r>
    <x v="54"/>
    <x v="57"/>
    <x v="6"/>
    <n v="0"/>
    <m/>
    <x v="27"/>
    <x v="2"/>
    <s v=""/>
    <s v=""/>
    <x v="36"/>
    <n v="1"/>
    <n v="0"/>
    <m/>
  </r>
  <r>
    <x v="55"/>
    <x v="58"/>
    <x v="6"/>
    <n v="0"/>
    <m/>
    <x v="27"/>
    <x v="2"/>
    <s v=""/>
    <s v=""/>
    <x v="37"/>
    <n v="3"/>
    <n v="0"/>
    <m/>
  </r>
  <r>
    <x v="56"/>
    <x v="59"/>
    <x v="4"/>
    <n v="1"/>
    <m/>
    <x v="0"/>
    <x v="1"/>
    <m/>
    <m/>
    <x v="0"/>
    <n v="1"/>
    <n v="1"/>
    <m/>
  </r>
  <r>
    <x v="57"/>
    <x v="60"/>
    <x v="5"/>
    <n v="0.8"/>
    <m/>
    <x v="28"/>
    <x v="2"/>
    <s v=""/>
    <s v=""/>
    <x v="38"/>
    <n v="1"/>
    <n v="0.8"/>
    <m/>
  </r>
  <r>
    <x v="58"/>
    <x v="61"/>
    <x v="0"/>
    <m/>
    <m/>
    <x v="0"/>
    <x v="1"/>
    <m/>
    <m/>
    <x v="0"/>
    <m/>
    <m/>
    <m/>
  </r>
  <r>
    <x v="59"/>
    <x v="62"/>
    <x v="6"/>
    <n v="0"/>
    <m/>
    <x v="27"/>
    <x v="5"/>
    <s v=""/>
    <s v=""/>
    <x v="39"/>
    <n v="1"/>
    <n v="0"/>
    <m/>
  </r>
  <r>
    <x v="60"/>
    <x v="63"/>
    <x v="1"/>
    <n v="0.4"/>
    <m/>
    <x v="27"/>
    <x v="5"/>
    <m/>
    <m/>
    <x v="40"/>
    <n v="5"/>
    <n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2F9AF-55A0-45E2-9367-15AE30AD3185}" name="PivotTable2" cacheId="0" applyNumberFormats="0" applyBorderFormats="0" applyFontFormats="0" applyPatternFormats="0" applyAlignmentFormats="0" applyWidthHeightFormats="1" dataCaption="Values" updatedVersion="8" minRefreshableVersion="3" useAutoFormatting="1" itemPrintTitles="1" createdVersion="7" indent="0" compact="0" compactData="0" gridDropZones="1" multipleFieldFilters="0">
  <location ref="A3:K31" firstHeaderRow="2" firstDataRow="2" firstDataCol="5"/>
  <pivotFields count="13">
    <pivotField axis="axisRow" compact="0" outline="0" showAll="0" defaultSubtotal="0">
      <items count="101">
        <item x="1"/>
        <item x="2"/>
        <item x="4"/>
        <item x="5"/>
        <item x="6"/>
        <item x="7"/>
        <item x="8"/>
        <item x="9"/>
        <item x="11"/>
        <item x="14"/>
        <item x="15"/>
        <item x="16"/>
        <item x="17"/>
        <item x="18"/>
        <item x="19"/>
        <item x="20"/>
        <item x="21"/>
        <item x="27"/>
        <item x="28"/>
        <item x="22"/>
        <item x="23"/>
        <item x="24"/>
        <item x="25"/>
        <item x="26"/>
        <item x="29"/>
        <item x="30"/>
        <item x="31"/>
        <item x="32"/>
        <item x="33"/>
        <item x="34"/>
        <item x="35"/>
        <item x="36"/>
        <item x="37"/>
        <item x="38"/>
        <item x="39"/>
        <item x="40"/>
        <item x="41"/>
        <item x="42"/>
        <item x="43"/>
        <item x="44"/>
        <item x="45"/>
        <item x="46"/>
        <item x="47"/>
        <item x="48"/>
        <item x="49"/>
        <item x="50"/>
        <item x="51"/>
        <item x="52"/>
        <item x="53"/>
        <item x="54"/>
        <item x="55"/>
        <item x="56"/>
        <item x="87"/>
        <item x="88"/>
        <item x="89"/>
        <item x="90"/>
        <item x="91"/>
        <item x="92"/>
        <item x="93"/>
        <item x="94"/>
        <item x="95"/>
        <item x="96"/>
        <item x="97"/>
        <item x="98"/>
        <item x="99"/>
        <item x="100"/>
        <item x="57"/>
        <item x="58"/>
        <item x="60"/>
        <item x="61"/>
        <item x="59"/>
        <item x="62"/>
        <item x="63"/>
        <item x="64"/>
        <item x="65"/>
        <item x="66"/>
        <item x="67"/>
        <item x="68"/>
        <item x="69"/>
        <item x="70"/>
        <item x="71"/>
        <item x="72"/>
        <item x="73"/>
        <item x="74"/>
        <item x="75"/>
        <item x="76"/>
        <item x="77"/>
        <item x="78"/>
        <item x="79"/>
        <item x="80"/>
        <item x="81"/>
        <item x="83"/>
        <item x="84"/>
        <item x="85"/>
        <item x="82"/>
        <item x="86"/>
        <item x="0"/>
        <item x="3"/>
        <item x="10"/>
        <item x="12"/>
        <item x="13"/>
      </items>
    </pivotField>
    <pivotField axis="axisRow" compact="0" outline="0" showAll="0" defaultSubtotal="0">
      <items count="94">
        <item x="22"/>
        <item x="69"/>
        <item x="24"/>
        <item x="16"/>
        <item x="15"/>
        <item x="45"/>
        <item x="9"/>
        <item x="7"/>
        <item x="27"/>
        <item x="14"/>
        <item x="1"/>
        <item x="17"/>
        <item x="55"/>
        <item x="40"/>
        <item x="75"/>
        <item x="91"/>
        <item x="63"/>
        <item x="62"/>
        <item x="66"/>
        <item x="87"/>
        <item x="36"/>
        <item x="25"/>
        <item x="23"/>
        <item x="48"/>
        <item x="86"/>
        <item x="49"/>
        <item x="83"/>
        <item x="64"/>
        <item x="52"/>
        <item x="73"/>
        <item x="28"/>
        <item x="70"/>
        <item x="4"/>
        <item x="85"/>
        <item x="20"/>
        <item x="21"/>
        <item x="41"/>
        <item x="92"/>
        <item x="42"/>
        <item x="38"/>
        <item x="39"/>
        <item x="54"/>
        <item x="18"/>
        <item x="31"/>
        <item x="76"/>
        <item x="53"/>
        <item x="43"/>
        <item x="68"/>
        <item x="84"/>
        <item x="71"/>
        <item x="8"/>
        <item x="33"/>
        <item x="61"/>
        <item x="65"/>
        <item x="47"/>
        <item x="6"/>
        <item x="5"/>
        <item x="90"/>
        <item x="11"/>
        <item x="93"/>
        <item x="89"/>
        <item x="88"/>
        <item x="81"/>
        <item x="77"/>
        <item x="2"/>
        <item x="19"/>
        <item x="72"/>
        <item x="50"/>
        <item x="51"/>
        <item x="32"/>
        <item x="78"/>
        <item x="82"/>
        <item x="74"/>
        <item x="26"/>
        <item x="46"/>
        <item x="35"/>
        <item x="44"/>
        <item x="59"/>
        <item x="29"/>
        <item x="79"/>
        <item x="30"/>
        <item x="34"/>
        <item x="37"/>
        <item x="80"/>
        <item x="67"/>
        <item x="58"/>
        <item x="56"/>
        <item x="60"/>
        <item x="57"/>
        <item x="0"/>
        <item x="3"/>
        <item x="10"/>
        <item x="12"/>
        <item x="13"/>
      </items>
    </pivotField>
    <pivotField compact="0" outline="0" showAll="0"/>
    <pivotField compact="0" outline="0" showAll="0"/>
    <pivotField compact="0" outline="0" showAll="0"/>
    <pivotField axis="axisRow" compact="0" outline="0" showAll="0" defaultSubtotal="0">
      <items count="27">
        <item x="7"/>
        <item x="13"/>
        <item x="17"/>
        <item x="18"/>
        <item x="9"/>
        <item x="12"/>
        <item x="23"/>
        <item x="10"/>
        <item x="11"/>
        <item x="4"/>
        <item x="5"/>
        <item x="16"/>
        <item x="20"/>
        <item x="25"/>
        <item x="3"/>
        <item x="24"/>
        <item x="8"/>
        <item x="26"/>
        <item x="15"/>
        <item x="14"/>
        <item x="6"/>
        <item x="21"/>
        <item x="2"/>
        <item x="22"/>
        <item x="19"/>
        <item x="1"/>
        <item x="0"/>
      </items>
    </pivotField>
    <pivotField axis="axisRow" compact="0" outline="0" showAll="0" defaultSubtotal="0">
      <items count="7">
        <item h="1" x="2"/>
        <item h="1" x="1"/>
        <item x="5"/>
        <item x="3"/>
        <item x="4"/>
        <item h="1" x="0"/>
        <item x="6"/>
      </items>
    </pivotField>
    <pivotField compact="0" outline="0" showAll="0"/>
    <pivotField compact="0" outline="0" showAll="0"/>
    <pivotField axis="axisRow" compact="0" outline="0" showAll="0">
      <items count="74">
        <item x="66"/>
        <item x="27"/>
        <item x="6"/>
        <item x="8"/>
        <item x="68"/>
        <item x="56"/>
        <item x="45"/>
        <item m="1" x="72"/>
        <item x="36"/>
        <item x="40"/>
        <item x="21"/>
        <item x="63"/>
        <item x="53"/>
        <item x="48"/>
        <item x="58"/>
        <item m="1" x="70"/>
        <item x="51"/>
        <item x="65"/>
        <item x="15"/>
        <item x="16"/>
        <item x="42"/>
        <item x="28"/>
        <item x="39"/>
        <item x="38"/>
        <item x="57"/>
        <item x="30"/>
        <item x="35"/>
        <item x="31"/>
        <item x="22"/>
        <item x="23"/>
        <item x="64"/>
        <item x="19"/>
        <item x="11"/>
        <item x="32"/>
        <item m="1" x="71"/>
        <item x="67"/>
        <item x="13"/>
        <item x="37"/>
        <item x="49"/>
        <item x="41"/>
        <item x="44"/>
        <item x="69"/>
        <item x="7"/>
        <item x="3"/>
        <item x="29"/>
        <item x="17"/>
        <item x="25"/>
        <item x="59"/>
        <item x="18"/>
        <item x="12"/>
        <item x="33"/>
        <item x="60"/>
        <item n="Use Azure Firewall to govern:_x000a_Azure outbound traffic to the internet._x000a_Non-HTTP/S inbound connections._x000a_East/west traffic filtering (if your organization requires it)._x000a_Use NVA when Azure Firewall does not fit to requirements or when there is a policy that " x="55"/>
        <item x="14"/>
        <item x="34"/>
        <item x="20"/>
        <item n="Use ExpressRoute as the primary connectivity channel for connecting an on-premises network to Azure. You can use VPNs as a source of backup connectivity to enhance connectivity resiliency. Use dual ExpressRoute circuits from different peering locations w" x="47"/>
        <item x="24"/>
        <item x="26"/>
        <item x="54"/>
        <item x="62"/>
        <item x="61"/>
        <item x="50"/>
        <item x="46"/>
        <item x="43"/>
        <item x="52"/>
        <item x="1"/>
        <item x="0"/>
        <item x="2"/>
        <item x="4"/>
        <item x="5"/>
        <item x="9"/>
        <item x="10"/>
        <item t="default"/>
      </items>
    </pivotField>
    <pivotField compact="0" outline="0" showAll="0"/>
    <pivotField compact="0" outline="0" showAll="0"/>
    <pivotField compact="0" outline="0" showAll="0"/>
  </pivotFields>
  <rowFields count="5">
    <field x="6"/>
    <field x="0"/>
    <field x="1"/>
    <field x="5"/>
    <field x="9"/>
  </rowFields>
  <rowItems count="27">
    <i>
      <x v="2"/>
      <x v="12"/>
      <x v="11"/>
      <x v="10"/>
      <x v="36"/>
    </i>
    <i r="1">
      <x v="32"/>
      <x v="81"/>
      <x v="4"/>
      <x v="58"/>
    </i>
    <i r="1">
      <x v="35"/>
      <x v="20"/>
      <x v="7"/>
      <x v="21"/>
    </i>
    <i r="1">
      <x v="37"/>
      <x v="39"/>
      <x v="8"/>
      <x v="25"/>
    </i>
    <i r="1">
      <x v="45"/>
      <x v="76"/>
      <x v="19"/>
      <x v="54"/>
    </i>
    <i r="1">
      <x v="88"/>
      <x v="29"/>
      <x v="25"/>
      <x v="59"/>
    </i>
    <i r="1">
      <x v="89"/>
      <x v="72"/>
      <x v="21"/>
      <x v="52"/>
    </i>
    <i>
      <x v="3"/>
      <x v="4"/>
      <x v="55"/>
      <x v="22"/>
      <x v="70"/>
    </i>
    <i r="1">
      <x v="5"/>
      <x v="7"/>
      <x v="14"/>
      <x v="2"/>
    </i>
    <i r="1">
      <x v="20"/>
      <x/>
      <x v="20"/>
      <x v="45"/>
    </i>
    <i r="1">
      <x v="21"/>
      <x v="22"/>
      <x/>
      <x v="48"/>
    </i>
    <i r="1">
      <x v="23"/>
      <x v="21"/>
      <x v="20"/>
      <x v="55"/>
    </i>
    <i r="1">
      <x v="69"/>
      <x v="12"/>
      <x v="11"/>
      <x v="9"/>
    </i>
    <i r="1">
      <x v="83"/>
      <x v="47"/>
      <x v="11"/>
      <x v="9"/>
    </i>
    <i r="1">
      <x v="93"/>
      <x v="70"/>
      <x v="6"/>
      <x v="47"/>
    </i>
    <i>
      <x v="4"/>
      <x v="6"/>
      <x v="50"/>
      <x v="9"/>
      <x v="42"/>
    </i>
    <i r="1">
      <x v="26"/>
      <x v="78"/>
      <x v="16"/>
      <x v="29"/>
    </i>
    <i r="1">
      <x v="44"/>
      <x v="46"/>
      <x v="1"/>
      <x v="50"/>
    </i>
    <i r="1">
      <x v="46"/>
      <x v="5"/>
      <x v="18"/>
      <x v="66"/>
    </i>
    <i r="1">
      <x v="47"/>
      <x v="74"/>
      <x v="25"/>
      <x v="26"/>
    </i>
    <i r="1">
      <x v="56"/>
      <x v="33"/>
      <x v="13"/>
      <x v="17"/>
    </i>
    <i r="1">
      <x v="78"/>
      <x v="16"/>
      <x v="3"/>
      <x v="56"/>
    </i>
    <i r="1">
      <x v="80"/>
      <x v="53"/>
      <x v="12"/>
      <x v="38"/>
    </i>
    <i>
      <x v="6"/>
      <x v="79"/>
      <x v="27"/>
      <x v="24"/>
      <x v="13"/>
    </i>
    <i r="1">
      <x v="91"/>
      <x v="27"/>
      <x v="23"/>
      <x v="14"/>
    </i>
    <i r="1">
      <x v="94"/>
      <x v="79"/>
      <x v="15"/>
      <x v="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9FE1B-C44B-4282-8739-6BC8DF06E0FD}" name="PivotTable3" cacheId="1"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G40" firstHeaderRow="2" firstDataRow="2" firstDataCol="6"/>
  <pivotFields count="13">
    <pivotField axis="axisRow" compact="0" outline="0" showAll="0" defaultSubtota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axis="axisRow" compact="0" outline="0" showAll="0" defaultSubtotal="0">
      <items count="64">
        <item x="4"/>
        <item x="22"/>
        <item x="56"/>
        <item x="44"/>
        <item x="61"/>
        <item x="35"/>
        <item x="49"/>
        <item x="39"/>
        <item x="20"/>
        <item x="42"/>
        <item x="33"/>
        <item x="37"/>
        <item x="38"/>
        <item x="58"/>
        <item x="52"/>
        <item x="41"/>
        <item x="13"/>
        <item x="0"/>
        <item x="60"/>
        <item x="59"/>
        <item x="2"/>
        <item x="57"/>
        <item x="63"/>
        <item x="18"/>
        <item x="19"/>
        <item x="11"/>
        <item x="36"/>
        <item x="10"/>
        <item x="31"/>
        <item x="15"/>
        <item x="27"/>
        <item x="7"/>
        <item x="6"/>
        <item x="51"/>
        <item x="21"/>
        <item x="46"/>
        <item x="50"/>
        <item x="28"/>
        <item x="23"/>
        <item x="24"/>
        <item x="62"/>
        <item x="29"/>
        <item x="34"/>
        <item x="48"/>
        <item x="5"/>
        <item x="47"/>
        <item x="30"/>
        <item sd="0" x="3"/>
        <item x="1"/>
        <item x="43"/>
        <item x="16"/>
        <item x="12"/>
        <item x="25"/>
        <item x="40"/>
        <item x="9"/>
        <item x="14"/>
        <item x="45"/>
        <item x="54"/>
        <item x="53"/>
        <item x="55"/>
        <item x="17"/>
        <item x="32"/>
        <item x="26"/>
        <item x="8"/>
      </items>
    </pivotField>
    <pivotField axis="axisRow" compact="0" outline="0" showAll="0">
      <items count="8">
        <item x="3"/>
        <item x="5"/>
        <item x="4"/>
        <item x="2"/>
        <item x="1"/>
        <item x="6"/>
        <item x="0"/>
        <item t="default"/>
      </items>
    </pivotField>
    <pivotField dataField="1" compact="0" outline="0" showAll="0"/>
    <pivotField compact="0" outline="0" showAll="0"/>
    <pivotField axis="axisRow" compact="0" outline="0" showAll="0" defaultSubtotal="0">
      <items count="29">
        <item x="23"/>
        <item x="1"/>
        <item x="4"/>
        <item x="15"/>
        <item x="14"/>
        <item sd="0" x="20"/>
        <item x="24"/>
        <item x="22"/>
        <item x="9"/>
        <item x="13"/>
        <item x="28"/>
        <item x="18"/>
        <item x="25"/>
        <item x="8"/>
        <item x="6"/>
        <item x="5"/>
        <item x="21"/>
        <item x="16"/>
        <item x="12"/>
        <item x="10"/>
        <item x="11"/>
        <item x="19"/>
        <item x="7"/>
        <item x="3"/>
        <item x="2"/>
        <item x="26"/>
        <item sd="0" x="27"/>
        <item x="17"/>
        <item x="0"/>
      </items>
    </pivotField>
    <pivotField axis="axisRow" compact="0" outline="0" showAll="0" defaultSubtotal="0">
      <items count="7">
        <item h="1" x="1"/>
        <item h="1" x="0"/>
        <item x="3"/>
        <item x="2"/>
        <item x="5"/>
        <item h="1" x="4"/>
        <item x="6"/>
      </items>
    </pivotField>
    <pivotField compact="0" outline="0" showAll="0"/>
    <pivotField compact="0" outline="0" showAll="0"/>
    <pivotField axis="axisRow" compact="0" outline="0" showAll="0" defaultSubtotal="0">
      <items count="41">
        <item x="39"/>
        <item x="14"/>
        <item x="35"/>
        <item x="7"/>
        <item x="38"/>
        <item x="25"/>
        <item x="23"/>
        <item x="30"/>
        <item x="33"/>
        <item x="34"/>
        <item x="29"/>
        <item x="13"/>
        <item x="22"/>
        <item x="4"/>
        <item x="9"/>
        <item x="18"/>
        <item x="26"/>
        <item x="6"/>
        <item x="32"/>
        <item x="3"/>
        <item x="20"/>
        <item x="19"/>
        <item x="40"/>
        <item x="12"/>
        <item x="15"/>
        <item x="21"/>
        <item x="8"/>
        <item x="11"/>
        <item x="28"/>
        <item x="36"/>
        <item x="31"/>
        <item x="37"/>
        <item x="10"/>
        <item x="5"/>
        <item x="1"/>
        <item x="17"/>
        <item x="27"/>
        <item x="2"/>
        <item x="24"/>
        <item x="16"/>
        <item x="0"/>
      </items>
    </pivotField>
    <pivotField compact="0" outline="0" showAll="0"/>
    <pivotField compact="0" outline="0" showAll="0"/>
    <pivotField compact="0" outline="0" showAll="0"/>
  </pivotFields>
  <rowFields count="6">
    <field x="6"/>
    <field x="0"/>
    <field x="1"/>
    <field x="5"/>
    <field x="9"/>
    <field x="2"/>
  </rowFields>
  <rowItems count="36">
    <i>
      <x v="2"/>
      <x v="3"/>
      <x v="47"/>
    </i>
    <i r="1">
      <x v="12"/>
      <x v="51"/>
      <x v="15"/>
      <x v="33"/>
      <x v="3"/>
    </i>
    <i r="1">
      <x v="14"/>
      <x v="55"/>
      <x v="22"/>
      <x v="3"/>
      <x v="3"/>
    </i>
    <i r="1">
      <x v="19"/>
      <x v="24"/>
      <x v="18"/>
      <x v="23"/>
      <x v="4"/>
    </i>
    <i r="1">
      <x v="28"/>
      <x v="37"/>
      <x v="22"/>
      <x v="15"/>
      <x v="3"/>
    </i>
    <i r="1">
      <x v="41"/>
      <x v="45"/>
      <x v="22"/>
      <x v="28"/>
      <x v="3"/>
    </i>
    <i r="1">
      <x v="43"/>
      <x v="6"/>
      <x v="18"/>
      <x v="7"/>
      <x v="4"/>
    </i>
    <i>
      <x v="3"/>
      <x v="2"/>
      <x v="20"/>
      <x v="1"/>
      <x v="34"/>
      <x v="4"/>
    </i>
    <i r="1">
      <x v="4"/>
      <x/>
      <x v="23"/>
      <x v="40"/>
      <x v="3"/>
    </i>
    <i r="1">
      <x v="5"/>
      <x v="44"/>
      <x v="28"/>
      <x v="19"/>
      <x v="3"/>
    </i>
    <i r="1">
      <x v="13"/>
      <x v="16"/>
      <x v="14"/>
      <x v="17"/>
      <x/>
    </i>
    <i r="1">
      <x v="18"/>
      <x v="23"/>
      <x v="20"/>
      <x v="27"/>
      <x v="3"/>
    </i>
    <i r="1">
      <x v="29"/>
      <x v="41"/>
      <x v="17"/>
      <x v="21"/>
      <x v="4"/>
    </i>
    <i r="1">
      <x v="30"/>
      <x v="46"/>
      <x v="27"/>
      <x v="20"/>
      <x v="3"/>
    </i>
    <i r="1">
      <x v="33"/>
      <x v="10"/>
      <x v="11"/>
      <x v="40"/>
      <x v="3"/>
    </i>
    <i r="1">
      <x v="43"/>
      <x v="9"/>
      <x v="7"/>
      <x v="40"/>
      <x v="4"/>
    </i>
    <i r="1">
      <x v="44"/>
      <x v="49"/>
      <x/>
      <x v="36"/>
      <x/>
    </i>
    <i r="1">
      <x v="46"/>
      <x v="56"/>
      <x v="12"/>
      <x v="40"/>
      <x v="4"/>
    </i>
    <i r="1">
      <x v="52"/>
      <x v="59"/>
      <x v="25"/>
      <x v="9"/>
      <x v="4"/>
    </i>
    <i r="1">
      <x v="54"/>
      <x v="21"/>
      <x v="26"/>
    </i>
    <i r="1">
      <x v="55"/>
      <x v="13"/>
      <x v="26"/>
    </i>
    <i r="1">
      <x v="57"/>
      <x v="18"/>
      <x v="10"/>
      <x v="4"/>
      <x v="1"/>
    </i>
    <i>
      <x v="4"/>
      <x v="7"/>
      <x v="63"/>
      <x v="2"/>
      <x v="13"/>
      <x v="3"/>
    </i>
    <i r="1">
      <x v="8"/>
      <x v="54"/>
      <x v="28"/>
      <x v="40"/>
      <x v="3"/>
    </i>
    <i r="1">
      <x v="24"/>
      <x v="39"/>
      <x v="9"/>
      <x v="24"/>
      <x v="4"/>
    </i>
    <i r="1">
      <x v="25"/>
      <x v="52"/>
      <x v="4"/>
      <x v="39"/>
      <x v="3"/>
    </i>
    <i r="1">
      <x v="26"/>
      <x v="62"/>
      <x v="3"/>
      <x v="35"/>
      <x/>
    </i>
    <i r="1">
      <x v="37"/>
      <x v="26"/>
      <x v="21"/>
      <x v="12"/>
      <x v="4"/>
    </i>
    <i r="1">
      <x v="39"/>
      <x v="12"/>
      <x v="5"/>
    </i>
    <i r="1">
      <x v="42"/>
      <x v="15"/>
      <x v="16"/>
      <x v="16"/>
      <x v="3"/>
    </i>
    <i r="1">
      <x v="45"/>
      <x v="3"/>
      <x v="6"/>
      <x v="40"/>
      <x v="3"/>
    </i>
    <i r="1">
      <x v="59"/>
      <x v="40"/>
      <x v="26"/>
    </i>
    <i r="1">
      <x v="60"/>
      <x v="22"/>
      <x v="26"/>
    </i>
    <i>
      <x v="6"/>
      <x v="15"/>
      <x v="29"/>
      <x v="13"/>
      <x v="26"/>
      <x/>
    </i>
    <i r="1">
      <x v="16"/>
      <x v="50"/>
      <x v="8"/>
      <x v="14"/>
      <x/>
    </i>
    <i t="grand">
      <x/>
    </i>
  </rowItems>
  <colItems count="1">
    <i/>
  </colItems>
  <dataFields count="1">
    <dataField name="Sum of Estimated Percentage appli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0BC1242-1856-40E6-A4A3-49631B85CAD4}" name="Table79" displayName="Table79" ref="A1:W152" totalsRowShown="0" headerRowDxfId="923" dataDxfId="921" headerRowBorderDxfId="922">
  <autoFilter ref="A1:W152" xr:uid="{1AA5DD35-1ECD-40F0-8424-CB37F802166F}"/>
  <tableColumns count="23">
    <tableColumn id="1" xr3:uid="{E3DAEF9D-B414-4935-A805-2FDE88660ECC}" name="ID" dataDxfId="920"/>
    <tableColumn id="2" xr3:uid="{6862CFB0-E6C8-4B3C-ADC0-37001EA049CB}" name="Item" dataDxfId="919"/>
    <tableColumn id="3" xr3:uid="{94F40124-4307-4DC6-A276-DADB8B7F6465}" name="Status" dataDxfId="918"/>
    <tableColumn id="9" xr3:uid="{3B594A65-0170-4B4B-9998-98F3EB687A6C}" name="Estimated Percentage applied" dataDxfId="917"/>
    <tableColumn id="4" xr3:uid="{21639C47-3B1F-441A-886E-355E4FED859F}" name="Remark" dataDxfId="916"/>
    <tableColumn id="5" xr3:uid="{AB990E1F-A996-4CFE-860B-38F07A99C077}" name="Action" dataDxfId="915"/>
    <tableColumn id="6" xr3:uid="{F6AD3939-29C7-4B43-AC8B-252152BE0FE6}" name="Priority" dataDxfId="914"/>
    <tableColumn id="12" xr3:uid="{D494B251-5F07-48B0-B401-9927B9F93CA1}" name="Owner " dataDxfId="913"/>
    <tableColumn id="13" xr3:uid="{833CEF69-7458-4E19-8573-5ECDB2C4F7D6}" name="Deadline" dataDxfId="912"/>
    <tableColumn id="7" xr3:uid="{81E96456-D279-4939-A27A-B9536936DF34}" name="Best practice" dataDxfId="911"/>
    <tableColumn id="8" xr3:uid="{12A2E628-5578-4A9C-BB39-7F3A280B2686}" name="Weight" dataDxfId="910"/>
    <tableColumn id="10" xr3:uid="{AC69DCEA-E909-4A86-A875-8467A79A2C86}" name="Score" dataDxfId="909">
      <calculatedColumnFormula>SUM(L3:L15)</calculatedColumnFormula>
    </tableColumn>
    <tableColumn id="11" xr3:uid="{0DF19EBF-5E54-48C4-BD93-94587E13BAAF}" name="Score percentage" dataDxfId="908">
      <calculatedColumnFormula>Table79[[#This Row],[Weight]]/Table79[[#This Row],[Score]]</calculatedColumnFormula>
    </tableColumn>
    <tableColumn id="14" xr3:uid="{D9B5EF74-0BC0-486F-ACB2-A24C23EB5D26}" name="FT" dataDxfId="907"/>
    <tableColumn id="15" xr3:uid="{8D1CDC34-7CC2-43FA-8150-9480F32FEDB8}" name="Topic Link header" dataDxfId="906"/>
    <tableColumn id="16" xr3:uid="{08EAD753-8356-4511-85A4-4142D4268897}" name="Content Link" dataDxfId="905"/>
    <tableColumn id="17" xr3:uid="{76788E6E-DBC9-428A-98E0-06553AE3F1C1}" name="2nd Topic Link Header" dataDxfId="904"/>
    <tableColumn id="18" xr3:uid="{0840E046-951A-427A-BD51-AAC7A3EF738A}" name="Content Link2" dataDxfId="903"/>
    <tableColumn id="19" xr3:uid="{FC7757FF-8659-4981-8EB3-76EEA3E398BB}" name="Customer Question" dataDxfId="902"/>
    <tableColumn id="20" xr3:uid="{D7F4E3F5-32EB-42E4-9697-972D463CD3E9}" name="FT Recommendation" dataDxfId="901"/>
    <tableColumn id="21" xr3:uid="{77297E1A-2B89-4EDE-A7C1-2E3F0BD5521C}" name="AzGovViz" dataDxfId="900"/>
    <tableColumn id="22" xr3:uid="{C61589C3-EA20-4449-BD1B-749BE6354256}" name="Observation" dataDxfId="899"/>
    <tableColumn id="23" xr3:uid="{B7FCA6B4-81FF-4004-A3CD-73DA3FA08341}" name="What is the output" dataDxfId="898"/>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BF02F8-52E5-402F-ADCF-7FC4606A4123}" name="EnironmentAreasTable" displayName="EnironmentAreasTable" ref="A1:M114" totalsRowShown="0" headerRowDxfId="432" dataDxfId="431" tableBorderDxfId="430">
  <autoFilter ref="A1:M114" xr:uid="{01BF02F8-52E5-402F-ADCF-7FC4606A4123}"/>
  <tableColumns count="13">
    <tableColumn id="1" xr3:uid="{7CC436BD-946E-40AC-B170-3290285D573A}" name="ID" dataDxfId="429"/>
    <tableColumn id="2" xr3:uid="{04C380D5-DD7E-46DC-A577-44A268E4BAD8}" name="Item" dataDxfId="428"/>
    <tableColumn id="3" xr3:uid="{F97CB7FE-AD2E-4B9B-81A0-F4F4EA0CC261}" name="Status" dataDxfId="427"/>
    <tableColumn id="4" xr3:uid="{18FC15F4-8EC8-48B6-B6CE-8FCA0900A5E2}" name="Estimated Percentage applied"/>
    <tableColumn id="5" xr3:uid="{CDF28F7E-7357-48B5-B56D-A346881DCDFA}" name="Remark" dataDxfId="426"/>
    <tableColumn id="6" xr3:uid="{9F16CC6A-4064-42DA-8B8D-2C0322F8889D}" name="Action" dataDxfId="425"/>
    <tableColumn id="7" xr3:uid="{49996CF3-28F7-4BAB-BA38-4124CA51C1D2}" name="Priority" dataDxfId="424"/>
    <tableColumn id="8" xr3:uid="{5C1ED713-E265-4845-AD9A-8CF976973248}" name="Owner " dataDxfId="423"/>
    <tableColumn id="9" xr3:uid="{952EB137-DA66-40A9-A66E-5CCFA61EF1CD}" name="Deadline" dataDxfId="422"/>
    <tableColumn id="10" xr3:uid="{F6C95DC8-15A9-4E5A-8BFA-6782B46A4E04}" name="Best practice"/>
    <tableColumn id="11" xr3:uid="{C8E835E3-8D95-4BF7-80F9-DCB1C745CFF9}" name="Weight" dataDxfId="421"/>
    <tableColumn id="12" xr3:uid="{7174FCEC-212F-430B-86D5-3575D56F0CF4}" name="Score"/>
    <tableColumn id="13" xr3:uid="{B6EFA68C-DE79-4FEF-B58F-BF7873B0A575}" name="Score percentage" dataDxfId="4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B2EE80-2E27-4CEB-B036-B307368DBA30}" name="ComplianceDesignTable" displayName="ComplianceDesignTable" ref="A1:M67" totalsRowShown="0" headerRowDxfId="73" dataDxfId="71" headerRowBorderDxfId="72" tableBorderDxfId="70" totalsRowBorderDxfId="69">
  <autoFilter ref="A1:M67" xr:uid="{4DB2EE80-2E27-4CEB-B036-B307368DBA30}"/>
  <tableColumns count="13">
    <tableColumn id="1" xr3:uid="{E0931008-5E50-4702-BFDD-F7FFAD829FAE}" name="ID" dataDxfId="68"/>
    <tableColumn id="2" xr3:uid="{0647F3F9-13F3-479F-AFDF-BC2FDE9BF02D}" name="Item" dataDxfId="67"/>
    <tableColumn id="3" xr3:uid="{22AEBCFC-8700-4ADC-8289-4E3D0E1D5DE4}" name="Status" dataDxfId="66"/>
    <tableColumn id="4" xr3:uid="{FD501555-35D6-4F6D-84E2-56C25F7ED717}" name="Estimated Percentage applied" dataDxfId="65"/>
    <tableColumn id="5" xr3:uid="{DD7513D1-246C-4216-8A83-8746B624889D}" name="Remark" dataDxfId="64"/>
    <tableColumn id="6" xr3:uid="{04C3F1CF-33ED-424E-888F-989E93CE0F84}" name="Action" dataDxfId="63"/>
    <tableColumn id="7" xr3:uid="{9B5460B1-69FB-4C19-B363-2A066ECB994C}" name="Priority" dataDxfId="62"/>
    <tableColumn id="8" xr3:uid="{F571A347-6813-440C-B729-5A50FF263E82}" name="Owner " dataDxfId="61"/>
    <tableColumn id="9" xr3:uid="{2BF69DA8-150D-4146-BE9F-B712EF947FE9}" name="Deadline" dataDxfId="60"/>
    <tableColumn id="10" xr3:uid="{09845447-FD79-40B3-AD3B-8572C3FB1FF7}" name="Best practice" dataDxfId="59"/>
    <tableColumn id="11" xr3:uid="{CC8F9508-5CF9-4866-9283-3CA96A939710}" name="Weight" dataDxfId="58"/>
    <tableColumn id="12" xr3:uid="{CFD3F188-7A22-47CC-84C4-E7FADF2B95DF}" name="Score" dataDxfId="57"/>
    <tableColumn id="13" xr3:uid="{A2C705E8-B1D9-4397-9B1C-95501C16B29A}" name="Score percentage" dataDxfId="5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8A3F89B-7352-415D-8675-8A8235A516BB}" name="Table10" displayName="Table10" ref="A4:C12" totalsRowShown="0">
  <autoFilter ref="A4:C12" xr:uid="{08A3F89B-7352-415D-8675-8A8235A516BB}"/>
  <tableColumns count="3">
    <tableColumn id="1" xr3:uid="{C0F48CB2-BF6B-4871-8574-09223D2E97FA}" name="ID"/>
    <tableColumn id="2" xr3:uid="{118AEE03-E470-4027-95BF-AB83AC05A4B5}" name="Item"/>
    <tableColumn id="3" xr3:uid="{0C855DB0-9CB1-4EFF-A8D6-7AA898511325}" name="Total" dataDxfId="5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42C806-0704-41B3-A59E-E82897C001FA}" name="Table5" displayName="Table5" ref="A1:K13" totalsRowShown="0" headerRowDxfId="48" dataDxfId="47">
  <autoFilter ref="A1:K13" xr:uid="{78B7525E-C992-4984-805D-14AA075D7A61}"/>
  <tableColumns count="11">
    <tableColumn id="1" xr3:uid="{D5515366-71E7-4FCC-9E52-05A9BEBF7D21}" name="Role" dataDxfId="46"/>
    <tableColumn id="2" xr3:uid="{0847347D-C5AC-48F1-A070-DA4FDEF61798}" name="Usage" dataDxfId="45"/>
    <tableColumn id="3" xr3:uid="{A4CBDB91-0844-4F5A-ADD2-5D0485E1F948}" name="Type" dataDxfId="44"/>
    <tableColumn id="13" xr3:uid="{6DD4ECE6-11DC-4F23-88F5-63A3BCEFAFB7}" name="Role name or custom name" dataDxfId="43"/>
    <tableColumn id="4" xr3:uid="{85092E94-3359-47F0-B4BF-FE8AB118EE16}" name="Actions" dataDxfId="42"/>
    <tableColumn id="5" xr3:uid="{31CADDF0-1713-4661-8F56-71DF2F7EFDBB}" name="No actions" dataDxfId="41"/>
    <tableColumn id="7" xr3:uid="{1F53C1F2-61E9-4F74-8068-751F4587619D}" name="Proposed" dataDxfId="40"/>
    <tableColumn id="14" xr3:uid="{87CC6032-B569-4D2F-8FF4-0D2BC1A5D469}" name="Proposed scope" dataDxfId="39"/>
    <tableColumn id="15" xr3:uid="{D1E936C2-06C4-4753-8AB1-F2CFE5C6AB92}" name="Proposed AAD group name" dataDxfId="38"/>
    <tableColumn id="16" xr3:uid="{0415506D-83E4-47B2-85F0-E46456EC7AF4}" name="Implemented" dataDxfId="37"/>
    <tableColumn id="6" xr3:uid="{14882DEC-E5E4-44A4-8F65-EA054653F613}" name="Remark" dataDxfId="3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9E35E9-FBFA-4841-80C2-E8D9C5FA4453}" name="Table3" displayName="Table3" ref="A1:M56" totalsRowShown="0" headerRowDxfId="29" dataDxfId="28">
  <autoFilter ref="A1:M56" xr:uid="{23C0F0AB-9504-473C-83FB-36A0A64BFF21}"/>
  <tableColumns count="13">
    <tableColumn id="1" xr3:uid="{0015CDF4-8DA6-4BC0-A01A-75C478590C91}" name="Policy Asignement Name Name" dataDxfId="27"/>
    <tableColumn id="2" xr3:uid="{8B2B0035-F042-4A22-BF80-15F824DAB9A4}" name="Definition" dataDxfId="26"/>
    <tableColumn id="3" xr3:uid="{1E70F7F9-697A-4F73-B377-366F52DC231B}" name="Part of Reference Assignment" dataDxfId="25"/>
    <tableColumn id="11" xr3:uid="{101E9DA8-F5A9-41B4-A0B2-1E73543CF252}" name="Custom policy location reference custom policies or AZ State " dataDxfId="24"/>
    <tableColumn id="4" xr3:uid="{1C897ACF-5D4E-462A-B735-E9EED6065215}" name="Proposed" dataDxfId="23"/>
    <tableColumn id="13" xr3:uid="{3943D0B9-6224-4BFA-8C49-30474E3A91D1}" name="Applied" dataDxfId="22"/>
    <tableColumn id="5" xr3:uid="{DA66ED4A-19F6-4DDD-BCB9-1C229085ED8C}" name="Proposed Management Group" dataDxfId="21"/>
    <tableColumn id="12" xr3:uid="{4A098195-E4D8-4B16-A036-1D3ED8E96C0F}" name="Proposed effect when not leave default. Or Default Values" dataDxfId="20"/>
    <tableColumn id="6" xr3:uid="{9101EDC4-86DF-4BA0-8B23-1FE869B701A9}" name="Count" dataDxfId="19"/>
    <tableColumn id="7" xr3:uid="{CF6CF109-04FC-4B24-97AD-F1C844ECD891}" name="Type" dataDxfId="18"/>
    <tableColumn id="8" xr3:uid="{205D7171-0DA2-46E8-BD09-B64D88427848}" name="Reference to resource" dataDxfId="17"/>
    <tableColumn id="9" xr3:uid="{E330F96C-8548-4DBF-9C1D-EDF39A0BB807}" name="(default) Effect" dataDxfId="16"/>
    <tableColumn id="10" xr3:uid="{AD964B88-41A8-4D03-841D-12070F609020}" name="Description" dataDxf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B18D65-1216-432D-BF1E-5BC300E4BB5C}" name="Table6" displayName="Table6" ref="A1:F6" totalsRowShown="0" headerRowDxfId="9" dataDxfId="7" headerRowBorderDxfId="8" tableBorderDxfId="6">
  <autoFilter ref="A1:F6" xr:uid="{48FBEC81-A7F4-4C95-89E4-7A62E0AA146F}"/>
  <tableColumns count="6">
    <tableColumn id="1" xr3:uid="{6CA311F8-5EF4-4C4F-8B11-ECBC72D893BB}" name="Column1" dataDxfId="5"/>
    <tableColumn id="2" xr3:uid="{14BCF035-E651-4E5F-920A-0AB90110B67F}" name="Examples" dataDxfId="4"/>
    <tableColumn id="3" xr3:uid="{7443A45F-2A21-4923-8013-20118851E1B7}" name="Description" dataDxfId="3"/>
    <tableColumn id="4" xr3:uid="{98F8EEC2-1805-4E8A-B0C6-BF907C56C463}" name="Proposed category" dataDxfId="2"/>
    <tableColumn id="5" xr3:uid="{CBAC83A6-0E43-44B0-80D2-93F2EE1C0F18}" name="Proposed tags accepted" dataDxfId="1"/>
    <tableColumn id="6" xr3:uid="{C14DC4BB-1C1B-4121-A8BC-452A86BA0059}" name="Implemented"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EA4110-358B-4BF9-B16D-5D7059837AB1}" name="Status" displayName="Status" ref="A1:A10" totalsRowShown="0">
  <autoFilter ref="A1:A10" xr:uid="{FAC58D63-DB41-4976-B943-A07AE872D146}"/>
  <tableColumns count="1">
    <tableColumn id="1" xr3:uid="{DDCFF4FC-13B4-409D-9152-49F109B32949}" name="Statu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F92387-17D7-4F91-9504-08FDFED404C4}" name="Priority" displayName="Priority" ref="C1:C8" totalsRowShown="0">
  <autoFilter ref="C1:C8" xr:uid="{3672A9D0-5DE5-4853-9920-74865100E675}"/>
  <tableColumns count="1">
    <tableColumn id="1" xr3:uid="{ACE27CD7-94DA-4A04-A405-1EB8BD6D98BC}" name="Prio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6" dT="2021-10-18T15:07:45.93" personId="{C7EE1ED7-B911-4E6B-85BC-AEE37414C981}" id="{42787E83-E60C-4932-9EAF-1C243D774099}">
    <text>I don't think this is  the right link?</text>
  </threadedComment>
  <threadedComment ref="A20" dT="2021-10-18T15:30:13.40" personId="{C7EE1ED7-B911-4E6B-85BC-AEE37414C981}" id="{D85286F0-FB2F-466B-9BB7-1E0B5FA91CF1}">
    <text>#update Swap B1.2 and B1.3</text>
  </threadedComment>
  <threadedComment ref="Q57" dT="2021-10-19T09:30:06.89" personId="{C7EE1ED7-B911-4E6B-85BC-AEE37414C981}" id="{354725B7-64CB-45AA-8A24-7F221C0220ED}">
    <text>Is this the right link? Should we add this to the design area gudiance in networking and then call it out in management (BCDR)?</text>
  </threadedComment>
  <threadedComment ref="O94" dT="2021-10-18T15:16:24.56" personId="{C7EE1ED7-B911-4E6B-85BC-AEE37414C981}" id="{060F1FD3-9552-4CF9-B71E-ED5AAE2892B4}">
    <text>So with the whitepaper does this gudiance not exsisit in Docs?</text>
  </threadedComment>
</ThreadedComments>
</file>

<file path=xl/threadedComments/threadedComment2.xml><?xml version="1.0" encoding="utf-8"?>
<ThreadedComments xmlns="http://schemas.microsoft.com/office/spreadsheetml/2018/threadedcomments" xmlns:x="http://schemas.openxmlformats.org/spreadsheetml/2006/main">
  <threadedComment ref="O8" dT="2021-10-18T15:07:45.93" personId="{C7EE1ED7-B911-4E6B-85BC-AEE37414C981}" id="{51F99A89-CDB7-48FE-AEBD-CBE4E9FD2ACF}">
    <text>I don't think this is  the right link?</text>
  </threadedComment>
  <threadedComment ref="B37" dT="2021-11-04T19:46:45.47" personId="{0240E43A-B3CF-4157-A07D-1D63E4C2F3B8}" id="{87FAD11F-A3AC-4FA3-8894-7F575B387E3F}">
    <text>Should be in the section A2 Azure tenants. As it would be more related to the AAD tenant overall</text>
  </threadedComment>
  <threadedComment ref="B39" dT="2021-11-04T19:49:12.68" personId="{0240E43A-B3CF-4157-A07D-1D63E4C2F3B8}" id="{8A09F558-C17F-4E31-B963-2635B4FCE41F}">
    <text xml:space="preserve">Need a bit more description. Is it in terms of Azure AD administrative tasks? Or are we recommending separate account for Azure admin tasks, i.e assigning policy
</text>
  </threadedComment>
  <threadedComment ref="B39" dT="2021-11-08T14:12:12.65" personId="{77DD6387-F6C6-4B0B-B716-1F4B12EE1ADE}" id="{25E8D2D4-BCED-4F4E-B2A8-E26025ADDD5B}" parentId="{8A09F558-C17F-4E31-B963-2635B4FCE41F}">
    <text>Also Azure administrative privileged accounts.</text>
  </threadedComment>
  <threadedComment ref="B53" dT="2021-11-04T22:41:57.24" personId="{7BD66BA8-3472-43BB-9B6E-EEB73596B07C}" id="{94938635-E1D9-4911-BC24-70EEE6CA4CAA}">
    <text>C2.2, Column B; Add "Use" at the begining to make it a complete sentence?</text>
  </threadedComment>
  <threadedComment ref="B53" dT="2021-11-08T15:06:21.75" personId="{77DD6387-F6C6-4B0B-B716-1F4B12EE1ADE}" id="{E2B0B63A-2029-4EFD-A377-4D1E25F1D2F0}" parentId="{94938635-E1D9-4911-BC24-70EEE6CA4CAA}">
    <text xml:space="preserve">Done
</text>
  </threadedComment>
  <threadedComment ref="B54" dT="2021-11-03T08:44:25.45" personId="{C2AFC9D0-3BE2-4370-AC59-FB8FEBCDF75A}" id="{1E88801E-2107-48CC-8825-7F77FEF88AEA}">
    <text>Incomplete sentence</text>
  </threadedComment>
  <threadedComment ref="B54" dT="2021-11-08T15:06:29.10" personId="{77DD6387-F6C6-4B0B-B716-1F4B12EE1ADE}" id="{0E854B00-D1DE-4C0E-AF22-4EC214700BB2}" parentId="{1E88801E-2107-48CC-8825-7F77FEF88AEA}">
    <text>Modified</text>
  </threadedComment>
  <threadedComment ref="Q70" dT="2021-10-19T09:30:06.89" personId="{C7EE1ED7-B911-4E6B-85BC-AEE37414C981}" id="{119CCABA-14F4-44A4-9C59-03B402A61425}">
    <text>Is this the right link? Should we add this to the design area gudiance in networking and then call it out in management (BCDR)?</text>
  </threadedComment>
</ThreadedComments>
</file>

<file path=xl/threadedComments/threadedComment3.xml><?xml version="1.0" encoding="utf-8"?>
<ThreadedComments xmlns="http://schemas.microsoft.com/office/spreadsheetml/2018/threadedcomments" xmlns:x="http://schemas.openxmlformats.org/spreadsheetml/2006/main">
  <threadedComment ref="O4" dT="2021-10-18T15:16:24.56" personId="{C7EE1ED7-B911-4E6B-85BC-AEE37414C981}" id="{F00C09A9-57F4-4730-BDA0-DB2A0B58639D}">
    <text>So with the whitepaper does this gudiance not exsisit in Docs?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5-31T08:01:21.72" personId="{A143943C-4981-4B37-BE50-53542A9173FD}" id="{AD04F258-C006-4CBB-B7D7-F6622F680C12}">
    <text>How the recommandations were selected ? We noticed that not all recommandations are included in this overview but we didn't undersatand the selection process.</text>
  </threadedComment>
  <threadedComment ref="A1" dT="2021-05-31T08:05:15.59" personId="{A143943C-4981-4B37-BE50-53542A9173FD}" id="{2847BBB1-21A8-402A-BF1F-1BEE2FFB1901}" parentId="{AD04F258-C006-4CBB-B7D7-F6622F680C12}">
    <text>Feedback 1 : priorities might have to be reviewed. Example : network design decisions and non reversible decisions (eg Availability sets/zones) might be set as high priority</text>
  </threadedComment>
  <threadedComment ref="A1" dT="2021-05-31T08:07:32.93" personId="{A143943C-4981-4B37-BE50-53542A9173FD}" id="{08701A92-19D3-4F54-994B-7CC7278B6B6C}" parentId="{AD04F258-C006-4CBB-B7D7-F6622F680C12}">
    <text>Feedback 2 : (depending on the answer to 1st question) : It might be useful to select only the recommandations that are not adressed yet to help customer prioritize the actions he has to take. Maybe in another sheet ?</text>
  </threadedComment>
  <threadedComment ref="A1" dT="2021-06-01T05:56:52.19" personId="{77DD6387-F6C6-4B0B-B716-1F4B12EE1ADE}" id="{43FF7148-14FA-4692-A4F2-646DBFC0F94F}" parentId="{AD04F258-C006-4CBB-B7D7-F6622F680C12}">
    <text xml:space="preserve">This is based on the field priority in the checklist there is a filer on it. In this view. The customer/consultant decide what is important/priority during the assessment. </text>
  </threadedComment>
  <threadedComment ref="A1" dT="2021-06-01T05:58:19.52" personId="{77DD6387-F6C6-4B0B-B716-1F4B12EE1ADE}" id="{4E676293-2B8B-42FA-AC4A-665AA9004CAF}" parentId="{AD04F258-C006-4CBB-B7D7-F6622F680C12}">
    <text xml:space="preserve">When already implemented priority in the checklist should be set to empty also action is not not required.
</text>
  </threadedComment>
  <threadedComment ref="D20" dT="2021-11-09T00:27:08.31" personId="{7BD66BA8-3472-43BB-9B6E-EEB73596B07C}" id="{9E5DF5BD-5F47-401D-8BA5-CBB33415A0AA}">
    <text>Should this be "If devs already have Visual sudio subscriptions..."?</text>
  </threadedComment>
  <threadedComment ref="E64" dT="2021-11-08T02:16:31.97" personId="{3B83A4D1-662C-45AD-866C-6B6F8DC4C992}" id="{D97D3466-32EE-46C3-ACC1-884BBCC5A60F}">
    <text>Create Hybrid connectivity network topology when required.
Consider Virtual WAN when designing for global transit network requirements and/or designing for multiple Branches based on SD WAN technology. VWAN brings networking, security, and routing functionalities together to provide a single operational interface and reduce operational overhead. Consider traditional hub spoke network architecture when limited regions are required.</text>
  </threadedComment>
  <threadedComment ref="E66" dT="2021-11-08T02:22:30.95" personId="{3B83A4D1-662C-45AD-866C-6B6F8DC4C992}" id="{29F17719-5B9E-494D-AD07-1C4D6A66FF88}">
    <text xml:space="preserve">zure FW, include?: Advanced scenarios from Azure Fireall premium features such as TLS inspection, intrusion detection and prevention system (IDPS), URL filtering, and Web categories.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1-05-31T08:01:21.72" personId="{A143943C-4981-4B37-BE50-53542A9173FD}" id="{50428BA4-5239-42F2-83BF-24FE9837DC7D}">
    <text>How the recommandations were selected ? We noticed that not all recommandations are included in this overview but we didn't undersatand the selection process.</text>
  </threadedComment>
  <threadedComment ref="A1" dT="2021-05-31T08:05:15.59" personId="{A143943C-4981-4B37-BE50-53542A9173FD}" id="{FA664C7F-7973-4CDD-81BD-0DFC148C49B1}" parentId="{50428BA4-5239-42F2-83BF-24FE9837DC7D}">
    <text>Feedback 1 : priorities might have to be reviewed. Example : network design decisions and non reversible decisions (eg Availability sets/zones) might be set as high priority</text>
  </threadedComment>
  <threadedComment ref="A1" dT="2021-05-31T08:07:32.93" personId="{A143943C-4981-4B37-BE50-53542A9173FD}" id="{108A9CB8-E6BD-4810-B807-304E9C87CD8F}" parentId="{50428BA4-5239-42F2-83BF-24FE9837DC7D}">
    <text>Feedback 2 : (depending on the answer to 1st question) : It might be useful to select only the recommandations that are not adressed yet to help customer prioritize the actions he has to take. Maybe in another sheet ?</text>
  </threadedComment>
  <threadedComment ref="A1" dT="2021-06-01T05:56:52.19" personId="{77DD6387-F6C6-4B0B-B716-1F4B12EE1ADE}" id="{A28AAAC5-1D52-4150-858E-A5F481C41551}" parentId="{50428BA4-5239-42F2-83BF-24FE9837DC7D}">
    <text xml:space="preserve">This is based on the field priority in the checklist there is a filer on it. In this view. The customer/consultant decide what is important/priority during the assessment. </text>
  </threadedComment>
  <threadedComment ref="A1" dT="2021-06-01T05:58:19.52" personId="{77DD6387-F6C6-4B0B-B716-1F4B12EE1ADE}" id="{3FD1A837-6412-405F-9FE3-61482F2DC42D}" parentId="{50428BA4-5239-42F2-83BF-24FE9837DC7D}">
    <text xml:space="preserve">When already implemented priority in the checklist should be set to empty also action is not not required.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ocs.microsoft.com/en-us/azure/cloud-adoption-framework/ready/enterprise-scale/architectur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ithub.com/microsoft/CloudAdoptionFramework/raw/master/ready/enterprise-scale-architecture.vsdx"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docs.microsoft.com/en-us/azure/cloud-adoption-framework/decision-guides/resource-tagging/"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3" Type="http://schemas.openxmlformats.org/officeDocument/2006/relationships/hyperlink" Target="https://docs.microsoft.com/en-us/azure/active-directory-domain-services/overview" TargetMode="External"/><Relationship Id="rId18" Type="http://schemas.openxmlformats.org/officeDocument/2006/relationships/hyperlink" Target="https://docs.microsoft.com/en-us/azure/governance/management-groups/overview" TargetMode="External"/><Relationship Id="rId26" Type="http://schemas.openxmlformats.org/officeDocument/2006/relationships/hyperlink" Target="https://docs.microsoft.com/en-us/azure/cloud-adoption-framework/decision-guides/resource-tagging/?toc=/azure/azure-resource-manager/management/toc.json" TargetMode="External"/><Relationship Id="rId3" Type="http://schemas.openxmlformats.org/officeDocument/2006/relationships/hyperlink" Target="https://docs.microsoft.com/en-us/azure/active-directory/conditional-access/overview" TargetMode="External"/><Relationship Id="rId21" Type="http://schemas.openxmlformats.org/officeDocument/2006/relationships/hyperlink" Target="https://docs.microsoft.com/en-us/azure/governance/management-groups/overview" TargetMode="External"/><Relationship Id="rId34" Type="http://schemas.microsoft.com/office/2017/10/relationships/threadedComment" Target="../threadedComments/threadedComment1.xml"/><Relationship Id="rId7" Type="http://schemas.openxmlformats.org/officeDocument/2006/relationships/hyperlink" Target="https://docs.microsoft.com/en-us/azure/active-directory-b2c/user-overview" TargetMode="External"/><Relationship Id="rId12" Type="http://schemas.openxmlformats.org/officeDocument/2006/relationships/hyperlink" Target="https://docs.microsoft.com/en-us/azure/active-directory-domain-services/overview" TargetMode="External"/><Relationship Id="rId17" Type="http://schemas.openxmlformats.org/officeDocument/2006/relationships/hyperlink" Target="https://docs.microsoft.com/en-us/azure/cloud-adoption-framework/decision-guides/resource-tagging/?toc=/azure/azure-resource-manager/management/toc.json" TargetMode="External"/><Relationship Id="rId25" Type="http://schemas.openxmlformats.org/officeDocument/2006/relationships/hyperlink" Target="https://docs.microsoft.com/en-us/azure/governance/management-groups/overview" TargetMode="External"/><Relationship Id="rId33" Type="http://schemas.openxmlformats.org/officeDocument/2006/relationships/comments" Target="../comments1.xml"/><Relationship Id="rId2" Type="http://schemas.openxmlformats.org/officeDocument/2006/relationships/hyperlink" Target="https://docs.microsoft.com/en-us/azure/role-based-access-control/overview" TargetMode="External"/><Relationship Id="rId16" Type="http://schemas.openxmlformats.org/officeDocument/2006/relationships/hyperlink" Target="https://docs.microsoft.com/en-us/azure/cloud-adoption-framework/decision-guides/resource-tagging/?toc=/azure/azure-resource-manager/management/toc.json" TargetMode="External"/><Relationship Id="rId20" Type="http://schemas.openxmlformats.org/officeDocument/2006/relationships/hyperlink" Target="https://docs.microsoft.com/en-us/azure/governance/management-groups/overview" TargetMode="External"/><Relationship Id="rId29" Type="http://schemas.openxmlformats.org/officeDocument/2006/relationships/hyperlink" Target="https://docs.microsoft.com/en-us/azure/virtual-network/virtual-networks-name-resolution-for-vms-and-role-instances" TargetMode="External"/><Relationship Id="rId1" Type="http://schemas.openxmlformats.org/officeDocument/2006/relationships/hyperlink" Target="https://docs.microsoft.com/en-us/azure/active-directory/roles/security-emergency-access" TargetMode="External"/><Relationship Id="rId6" Type="http://schemas.openxmlformats.org/officeDocument/2006/relationships/hyperlink" Target="https://docs.microsoft.com/en-us/azure/active-directory/privileged-identity-management/pim-configure" TargetMode="External"/><Relationship Id="rId11" Type="http://schemas.openxmlformats.org/officeDocument/2006/relationships/hyperlink" Target="https://docs.microsoft.com/en-us/azure/architecture/reference-architectures/identity/adds-extend-domain" TargetMode="External"/><Relationship Id="rId24" Type="http://schemas.openxmlformats.org/officeDocument/2006/relationships/hyperlink" Target="https://docs.microsoft.com/en-us/azure/cost-management-billing/cost-management-billing-overview" TargetMode="External"/><Relationship Id="rId32" Type="http://schemas.openxmlformats.org/officeDocument/2006/relationships/table" Target="../tables/table1.xml"/><Relationship Id="rId5" Type="http://schemas.openxmlformats.org/officeDocument/2006/relationships/hyperlink" Target="https://docs.microsoft.com/en-us/azure/role-based-access-control/overview" TargetMode="External"/><Relationship Id="rId15" Type="http://schemas.openxmlformats.org/officeDocument/2006/relationships/hyperlink" Target="https://docs.microsoft.com/en-us/azure/governance/management-groups/overview" TargetMode="External"/><Relationship Id="rId23" Type="http://schemas.openxmlformats.org/officeDocument/2006/relationships/hyperlink" Target="https://azure.microsoft.com/en-us/global-infrastructure/services/" TargetMode="External"/><Relationship Id="rId28" Type="http://schemas.openxmlformats.org/officeDocument/2006/relationships/hyperlink" Target="https://docs.microsoft.com/en-us/azure/virtual-network/virtual-networks-name-resolution-for-vms-and-role-instances" TargetMode="External"/><Relationship Id="rId10" Type="http://schemas.openxmlformats.org/officeDocument/2006/relationships/hyperlink" Target="https://azure.microsoft.com/en-us/resources/achieving-compliant-data-residency-and-security-with-azure/" TargetMode="External"/><Relationship Id="rId19" Type="http://schemas.openxmlformats.org/officeDocument/2006/relationships/hyperlink" Target="https://docs.microsoft.com/en-us/azure/governance/management-groups/overview" TargetMode="External"/><Relationship Id="rId31" Type="http://schemas.openxmlformats.org/officeDocument/2006/relationships/vmlDrawing" Target="../drawings/vmlDrawing1.vml"/><Relationship Id="rId4" Type="http://schemas.openxmlformats.org/officeDocument/2006/relationships/hyperlink" Target="https://docs.microsoft.com/en-us/azure/active-directory/authentication/concept-mfa-howitworks" TargetMode="External"/><Relationship Id="rId9" Type="http://schemas.openxmlformats.org/officeDocument/2006/relationships/hyperlink" Target="https://docs.microsoft.com/en-us/azure/role-based-access-control/custom-roles" TargetMode="External"/><Relationship Id="rId14" Type="http://schemas.openxmlformats.org/officeDocument/2006/relationships/hyperlink" Target="https://docs.microsoft.com/en-us/azure/active-directory/app-proxy/application-proxy" TargetMode="External"/><Relationship Id="rId22" Type="http://schemas.openxmlformats.org/officeDocument/2006/relationships/hyperlink" Target="https://docs.microsoft.com/en-us/azure/azure-resource-manager/management/azure-subscription-service-limits" TargetMode="External"/><Relationship Id="rId27" Type="http://schemas.openxmlformats.org/officeDocument/2006/relationships/hyperlink" Target="https://docs.microsoft.com/en-us/azure/cloud-adoption-framework/ready/azure-best-practices/plan-for-ip-addressing" TargetMode="External"/><Relationship Id="rId30" Type="http://schemas.openxmlformats.org/officeDocument/2006/relationships/printerSettings" Target="../printerSettings/printerSettings1.bin"/><Relationship Id="rId8" Type="http://schemas.openxmlformats.org/officeDocument/2006/relationships/hyperlink" Target="https://docs.microsoft.com/en-us/azure/active-directory/fundamentals/active-directory-groups-create-azure-porta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2.xml"/><Relationship Id="rId2" Type="http://schemas.openxmlformats.org/officeDocument/2006/relationships/hyperlink" Target="https://docs.microsoft.com/en-us/azure/cloud-adoption-framework/ready/azure-best-practices/connectivity-to-other-providers" TargetMode="External"/><Relationship Id="rId1" Type="http://schemas.openxmlformats.org/officeDocument/2006/relationships/hyperlink" Target="https://docs.microsoft.com/en-us/azure/cloud-adoption-framework/ready/azure-best-practices/connectivity-to-other-providers"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ivotTable" Target="../pivotTables/pivotTable1.xm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ivotTable" Target="../pivotTables/pivotTable2.xml"/><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D9FCF-6B64-458A-A8EF-47AA0617A4D2}">
  <dimension ref="B2:B15"/>
  <sheetViews>
    <sheetView workbookViewId="0">
      <selection activeCell="B19" sqref="B19"/>
    </sheetView>
  </sheetViews>
  <sheetFormatPr defaultColWidth="9" defaultRowHeight="14.35" x14ac:dyDescent="0.5"/>
  <cols>
    <col min="2" max="2" width="107.46875" customWidth="1"/>
  </cols>
  <sheetData>
    <row r="2" spans="2:2" x14ac:dyDescent="0.5">
      <c r="B2" s="157" t="s">
        <v>0</v>
      </c>
    </row>
    <row r="3" spans="2:2" x14ac:dyDescent="0.5">
      <c r="B3" s="157" t="s">
        <v>1</v>
      </c>
    </row>
    <row r="4" spans="2:2" x14ac:dyDescent="0.5">
      <c r="B4" s="158" t="s">
        <v>2</v>
      </c>
    </row>
    <row r="5" spans="2:2" ht="28.7" x14ac:dyDescent="0.5">
      <c r="B5" s="158" t="s">
        <v>3</v>
      </c>
    </row>
    <row r="6" spans="2:2" x14ac:dyDescent="0.5">
      <c r="B6" s="158" t="s">
        <v>4</v>
      </c>
    </row>
    <row r="7" spans="2:2" x14ac:dyDescent="0.5">
      <c r="B7" s="158" t="s">
        <v>5</v>
      </c>
    </row>
    <row r="8" spans="2:2" x14ac:dyDescent="0.5">
      <c r="B8" s="158" t="s">
        <v>6</v>
      </c>
    </row>
    <row r="9" spans="2:2" x14ac:dyDescent="0.5">
      <c r="B9" s="158" t="s">
        <v>7</v>
      </c>
    </row>
    <row r="10" spans="2:2" x14ac:dyDescent="0.5">
      <c r="B10" s="158" t="s">
        <v>8</v>
      </c>
    </row>
    <row r="11" spans="2:2" x14ac:dyDescent="0.5">
      <c r="B11" s="158" t="s">
        <v>9</v>
      </c>
    </row>
    <row r="12" spans="2:2" ht="28.7" x14ac:dyDescent="0.5">
      <c r="B12" s="1" t="s">
        <v>10</v>
      </c>
    </row>
    <row r="13" spans="2:2" ht="28.7" x14ac:dyDescent="0.5">
      <c r="B13" s="159" t="s">
        <v>11</v>
      </c>
    </row>
    <row r="14" spans="2:2" x14ac:dyDescent="0.5">
      <c r="B14" s="1" t="s">
        <v>12</v>
      </c>
    </row>
    <row r="15" spans="2:2" x14ac:dyDescent="0.5">
      <c r="B15" s="157" t="s">
        <v>13</v>
      </c>
    </row>
  </sheetData>
  <hyperlinks>
    <hyperlink ref="B13" r:id="rId1" display="Please always validate the latest recommondation on https://docs.microsoft.com/en-us/azure/cloud-adoption-framework/ready/enterprise-scale/architecture" xr:uid="{9BBBD3A5-5F36-4A45-9620-5C6789CC2C5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B6DD3-3D45-43E2-B005-3E3B7A76C9AD}">
  <dimension ref="A1:O39"/>
  <sheetViews>
    <sheetView topLeftCell="A19" workbookViewId="0">
      <selection activeCell="Q35" sqref="Q35"/>
    </sheetView>
  </sheetViews>
  <sheetFormatPr defaultColWidth="8.703125" defaultRowHeight="14.35" x14ac:dyDescent="0.5"/>
  <sheetData>
    <row r="1" spans="1:15" x14ac:dyDescent="0.5">
      <c r="A1" s="222" t="s">
        <v>800</v>
      </c>
      <c r="B1" s="222"/>
      <c r="C1" s="222"/>
      <c r="D1" s="222"/>
      <c r="E1" s="222"/>
      <c r="F1" s="222"/>
      <c r="G1" s="222"/>
      <c r="H1" s="222"/>
      <c r="I1" s="222"/>
      <c r="J1" s="222"/>
      <c r="K1" s="222"/>
      <c r="L1" s="222"/>
      <c r="M1" s="222"/>
      <c r="N1" s="222"/>
      <c r="O1" s="222"/>
    </row>
    <row r="35" spans="2:14" x14ac:dyDescent="0.5">
      <c r="B35" s="222" t="s">
        <v>801</v>
      </c>
      <c r="C35" s="222"/>
      <c r="D35" s="222"/>
      <c r="E35" s="222"/>
      <c r="F35" s="222"/>
      <c r="G35" s="222"/>
      <c r="H35" s="222"/>
      <c r="I35" s="222"/>
      <c r="J35" s="222"/>
      <c r="K35" s="222"/>
      <c r="L35" s="222"/>
      <c r="M35" s="222"/>
      <c r="N35" s="222"/>
    </row>
    <row r="36" spans="2:14" x14ac:dyDescent="0.5">
      <c r="B36" s="222"/>
      <c r="C36" s="222"/>
      <c r="D36" s="222"/>
      <c r="E36" s="222"/>
      <c r="F36" s="222"/>
      <c r="G36" s="222"/>
      <c r="H36" s="222"/>
      <c r="I36" s="222"/>
      <c r="J36" s="222"/>
      <c r="K36" s="222"/>
      <c r="L36" s="222"/>
      <c r="M36" s="222"/>
      <c r="N36" s="222"/>
    </row>
    <row r="37" spans="2:14" x14ac:dyDescent="0.5">
      <c r="B37" s="222"/>
      <c r="C37" s="222"/>
      <c r="D37" s="222"/>
      <c r="E37" s="222"/>
      <c r="F37" s="222"/>
      <c r="G37" s="222"/>
      <c r="H37" s="222"/>
      <c r="I37" s="222"/>
      <c r="J37" s="222"/>
      <c r="K37" s="222"/>
      <c r="L37" s="222"/>
      <c r="M37" s="222"/>
      <c r="N37" s="222"/>
    </row>
    <row r="39" spans="2:14" x14ac:dyDescent="0.5">
      <c r="D39" s="223" t="s">
        <v>802</v>
      </c>
      <c r="E39" s="223"/>
      <c r="F39" s="223"/>
      <c r="G39" s="223"/>
      <c r="H39" s="223"/>
      <c r="I39" s="223"/>
      <c r="J39" s="223"/>
      <c r="K39" s="223"/>
      <c r="L39" s="223"/>
    </row>
  </sheetData>
  <mergeCells count="3">
    <mergeCell ref="A1:O1"/>
    <mergeCell ref="B35:N37"/>
    <mergeCell ref="D39:L39"/>
  </mergeCells>
  <hyperlinks>
    <hyperlink ref="D39:L39" r:id="rId1" display="Both the Virtual WAN and the hub-and-spoke architecture, as a Visio diagram (VSDX)" xr:uid="{FD534C6B-6D82-4DB2-8F3E-93C303EAE1CD}"/>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27D39-8AD5-4493-83DD-EF8610B32FC8}">
  <dimension ref="A1:M56"/>
  <sheetViews>
    <sheetView topLeftCell="A3" zoomScaleNormal="100" workbookViewId="0">
      <selection activeCell="E5" sqref="E5"/>
    </sheetView>
  </sheetViews>
  <sheetFormatPr defaultColWidth="8.703125" defaultRowHeight="13" x14ac:dyDescent="0.45"/>
  <cols>
    <col min="1" max="1" width="47.8203125" style="9" bestFit="1" customWidth="1"/>
    <col min="2" max="2" width="11.46875" style="9" customWidth="1"/>
    <col min="3" max="3" width="32.46875" style="9" customWidth="1"/>
    <col min="4" max="4" width="15.46875" style="9" customWidth="1"/>
    <col min="5" max="6" width="10.8203125" style="9" customWidth="1"/>
    <col min="7" max="7" width="22.703125" style="9" bestFit="1" customWidth="1"/>
    <col min="8" max="8" width="12" style="9" customWidth="1"/>
    <col min="9" max="10" width="8.703125" style="9"/>
    <col min="11" max="11" width="38.17578125" style="9" customWidth="1"/>
    <col min="12" max="12" width="20.17578125" style="9" bestFit="1" customWidth="1"/>
    <col min="13" max="13" width="255.46875" style="9" bestFit="1" customWidth="1"/>
    <col min="14" max="14" width="124.46875" style="9" bestFit="1" customWidth="1"/>
    <col min="15" max="16384" width="8.703125" style="9"/>
  </cols>
  <sheetData>
    <row r="1" spans="1:13" ht="65" x14ac:dyDescent="0.45">
      <c r="A1" s="9" t="s">
        <v>803</v>
      </c>
      <c r="B1" s="9" t="s">
        <v>804</v>
      </c>
      <c r="C1" s="9" t="s">
        <v>805</v>
      </c>
      <c r="D1" s="9" t="s">
        <v>806</v>
      </c>
      <c r="E1" s="169" t="s">
        <v>673</v>
      </c>
      <c r="F1" s="169" t="s">
        <v>807</v>
      </c>
      <c r="G1" s="9" t="s">
        <v>808</v>
      </c>
      <c r="H1" s="9" t="s">
        <v>809</v>
      </c>
      <c r="I1" s="9" t="s">
        <v>810</v>
      </c>
      <c r="J1" s="9" t="s">
        <v>669</v>
      </c>
      <c r="K1" s="9" t="s">
        <v>811</v>
      </c>
      <c r="L1" s="9" t="s">
        <v>812</v>
      </c>
      <c r="M1" s="9" t="s">
        <v>813</v>
      </c>
    </row>
    <row r="2" spans="1:13" x14ac:dyDescent="0.45">
      <c r="A2" s="9" t="s">
        <v>814</v>
      </c>
      <c r="B2" s="9" t="s">
        <v>815</v>
      </c>
      <c r="C2" s="9" t="s">
        <v>681</v>
      </c>
      <c r="G2" s="9" t="s">
        <v>682</v>
      </c>
      <c r="I2" s="9">
        <v>177</v>
      </c>
      <c r="J2" s="9" t="s">
        <v>816</v>
      </c>
      <c r="K2" s="9" t="s">
        <v>817</v>
      </c>
      <c r="L2" s="9" t="s">
        <v>818</v>
      </c>
      <c r="M2" s="9" t="s">
        <v>819</v>
      </c>
    </row>
    <row r="3" spans="1:13" x14ac:dyDescent="0.45">
      <c r="A3" s="9" t="s">
        <v>820</v>
      </c>
      <c r="B3" s="9" t="s">
        <v>815</v>
      </c>
      <c r="C3" s="9" t="s">
        <v>681</v>
      </c>
      <c r="D3" s="9" t="s">
        <v>821</v>
      </c>
      <c r="G3" s="9" t="s">
        <v>682</v>
      </c>
      <c r="I3" s="9">
        <v>55</v>
      </c>
      <c r="J3" s="9" t="s">
        <v>708</v>
      </c>
      <c r="K3" s="9" t="s">
        <v>822</v>
      </c>
      <c r="L3" s="9" t="s">
        <v>823</v>
      </c>
      <c r="M3" s="9" t="s">
        <v>824</v>
      </c>
    </row>
    <row r="4" spans="1:13" x14ac:dyDescent="0.45">
      <c r="A4" s="9" t="s">
        <v>825</v>
      </c>
      <c r="B4" s="9" t="s">
        <v>815</v>
      </c>
      <c r="D4" s="9" t="s">
        <v>821</v>
      </c>
      <c r="I4" s="9">
        <v>4</v>
      </c>
      <c r="J4" s="9" t="s">
        <v>708</v>
      </c>
      <c r="K4" s="9" t="s">
        <v>826</v>
      </c>
      <c r="L4" s="9" t="s">
        <v>827</v>
      </c>
      <c r="M4" s="9" t="s">
        <v>828</v>
      </c>
    </row>
    <row r="5" spans="1:13" x14ac:dyDescent="0.45">
      <c r="A5" s="9" t="s">
        <v>829</v>
      </c>
      <c r="B5" s="9" t="s">
        <v>804</v>
      </c>
      <c r="C5" s="9" t="s">
        <v>681</v>
      </c>
      <c r="D5" s="9" t="s">
        <v>821</v>
      </c>
      <c r="G5" s="9" t="s">
        <v>682</v>
      </c>
      <c r="J5" s="9" t="s">
        <v>708</v>
      </c>
      <c r="K5" s="9" t="s">
        <v>830</v>
      </c>
      <c r="L5" s="9" t="s">
        <v>827</v>
      </c>
      <c r="M5" s="9" t="s">
        <v>831</v>
      </c>
    </row>
    <row r="6" spans="1:13" x14ac:dyDescent="0.45">
      <c r="A6" s="9" t="s">
        <v>832</v>
      </c>
      <c r="B6" s="9" t="s">
        <v>804</v>
      </c>
      <c r="C6" s="9" t="s">
        <v>681</v>
      </c>
      <c r="D6" s="9" t="s">
        <v>821</v>
      </c>
      <c r="G6" s="9" t="s">
        <v>682</v>
      </c>
      <c r="J6" s="9" t="s">
        <v>708</v>
      </c>
      <c r="K6" s="9" t="s">
        <v>833</v>
      </c>
      <c r="L6" s="9" t="s">
        <v>827</v>
      </c>
      <c r="M6" s="9" t="s">
        <v>834</v>
      </c>
    </row>
    <row r="7" spans="1:13" x14ac:dyDescent="0.45">
      <c r="A7" s="9" t="s">
        <v>835</v>
      </c>
      <c r="B7" s="9" t="s">
        <v>804</v>
      </c>
      <c r="C7" s="9" t="s">
        <v>681</v>
      </c>
      <c r="D7" s="9" t="s">
        <v>821</v>
      </c>
      <c r="G7" s="9" t="s">
        <v>682</v>
      </c>
      <c r="J7" s="9" t="s">
        <v>816</v>
      </c>
      <c r="K7" s="9" t="s">
        <v>836</v>
      </c>
      <c r="L7" s="9" t="s">
        <v>823</v>
      </c>
      <c r="M7" s="9" t="s">
        <v>837</v>
      </c>
    </row>
    <row r="8" spans="1:13" x14ac:dyDescent="0.45">
      <c r="A8" s="9" t="s">
        <v>838</v>
      </c>
      <c r="B8" s="9" t="s">
        <v>815</v>
      </c>
      <c r="C8" s="9" t="s">
        <v>681</v>
      </c>
      <c r="D8" s="9" t="s">
        <v>821</v>
      </c>
      <c r="G8" s="9" t="s">
        <v>682</v>
      </c>
      <c r="I8" s="9">
        <v>10</v>
      </c>
      <c r="J8" s="9" t="s">
        <v>816</v>
      </c>
      <c r="K8" s="9" t="s">
        <v>839</v>
      </c>
      <c r="L8" s="9" t="s">
        <v>827</v>
      </c>
      <c r="M8" s="9" t="s">
        <v>840</v>
      </c>
    </row>
    <row r="9" spans="1:13" ht="26" x14ac:dyDescent="0.45">
      <c r="A9" s="9" t="s">
        <v>841</v>
      </c>
      <c r="B9" s="9" t="s">
        <v>815</v>
      </c>
      <c r="C9" s="9" t="s">
        <v>681</v>
      </c>
      <c r="D9" s="9" t="s">
        <v>821</v>
      </c>
      <c r="G9" s="9" t="s">
        <v>682</v>
      </c>
      <c r="I9" s="9">
        <v>6</v>
      </c>
      <c r="J9" s="9" t="s">
        <v>816</v>
      </c>
      <c r="K9" s="9" t="s">
        <v>842</v>
      </c>
      <c r="L9" s="9" t="s">
        <v>827</v>
      </c>
      <c r="M9" s="9" t="s">
        <v>843</v>
      </c>
    </row>
    <row r="10" spans="1:13" x14ac:dyDescent="0.45">
      <c r="A10" s="9" t="s">
        <v>844</v>
      </c>
      <c r="B10" s="9" t="s">
        <v>804</v>
      </c>
      <c r="C10" s="9" t="s">
        <v>681</v>
      </c>
      <c r="D10" s="9" t="s">
        <v>821</v>
      </c>
      <c r="G10" s="9" t="s">
        <v>682</v>
      </c>
      <c r="J10" s="9" t="s">
        <v>816</v>
      </c>
      <c r="K10" s="9" t="s">
        <v>845</v>
      </c>
      <c r="L10" s="9" t="s">
        <v>823</v>
      </c>
      <c r="M10" s="9" t="s">
        <v>846</v>
      </c>
    </row>
    <row r="11" spans="1:13" ht="39" x14ac:dyDescent="0.45">
      <c r="A11" s="9" t="s">
        <v>847</v>
      </c>
      <c r="B11" s="9" t="s">
        <v>804</v>
      </c>
      <c r="G11" s="9" t="s">
        <v>682</v>
      </c>
      <c r="H11" s="9" t="s">
        <v>848</v>
      </c>
      <c r="J11" s="9" t="s">
        <v>816</v>
      </c>
      <c r="K11" s="9" t="s">
        <v>849</v>
      </c>
      <c r="L11" s="9" t="s">
        <v>850</v>
      </c>
      <c r="M11" s="9" t="s">
        <v>851</v>
      </c>
    </row>
    <row r="12" spans="1:13" ht="39" x14ac:dyDescent="0.45">
      <c r="A12" s="9" t="s">
        <v>852</v>
      </c>
      <c r="B12" s="9" t="s">
        <v>804</v>
      </c>
      <c r="G12" s="9" t="s">
        <v>682</v>
      </c>
      <c r="H12" s="9" t="s">
        <v>848</v>
      </c>
      <c r="J12" s="9" t="s">
        <v>816</v>
      </c>
      <c r="K12" s="9" t="s">
        <v>853</v>
      </c>
      <c r="L12" s="9" t="s">
        <v>854</v>
      </c>
      <c r="M12" s="9" t="s">
        <v>855</v>
      </c>
    </row>
    <row r="13" spans="1:13" ht="26" x14ac:dyDescent="0.45">
      <c r="A13" s="9" t="s">
        <v>856</v>
      </c>
      <c r="B13" s="9" t="s">
        <v>804</v>
      </c>
      <c r="G13" s="9" t="s">
        <v>682</v>
      </c>
      <c r="J13" s="9" t="s">
        <v>816</v>
      </c>
      <c r="K13" s="9" t="s">
        <v>857</v>
      </c>
      <c r="L13" s="9" t="s">
        <v>823</v>
      </c>
      <c r="M13" s="9" t="s">
        <v>858</v>
      </c>
    </row>
    <row r="14" spans="1:13" ht="39" x14ac:dyDescent="0.45">
      <c r="A14" s="9" t="s">
        <v>859</v>
      </c>
      <c r="B14" s="9" t="s">
        <v>804</v>
      </c>
      <c r="G14" s="9" t="s">
        <v>682</v>
      </c>
      <c r="J14" s="9" t="s">
        <v>860</v>
      </c>
      <c r="K14" s="9" t="s">
        <v>861</v>
      </c>
      <c r="L14" s="9" t="s">
        <v>862</v>
      </c>
      <c r="M14" s="9" t="s">
        <v>863</v>
      </c>
    </row>
    <row r="15" spans="1:13" x14ac:dyDescent="0.45">
      <c r="A15" s="9" t="s">
        <v>864</v>
      </c>
      <c r="B15" s="9" t="s">
        <v>804</v>
      </c>
      <c r="C15" s="9" t="s">
        <v>865</v>
      </c>
      <c r="D15" s="9" t="s">
        <v>821</v>
      </c>
      <c r="G15" s="9" t="s">
        <v>866</v>
      </c>
      <c r="J15" s="9" t="s">
        <v>708</v>
      </c>
      <c r="K15" s="9" t="s">
        <v>867</v>
      </c>
      <c r="L15" s="9" t="s">
        <v>827</v>
      </c>
      <c r="M15" s="9" t="s">
        <v>868</v>
      </c>
    </row>
    <row r="16" spans="1:13" x14ac:dyDescent="0.45">
      <c r="A16" s="9" t="s">
        <v>869</v>
      </c>
      <c r="B16" s="9" t="s">
        <v>804</v>
      </c>
      <c r="C16" s="9" t="s">
        <v>865</v>
      </c>
      <c r="D16" s="9" t="s">
        <v>821</v>
      </c>
      <c r="G16" s="9" t="s">
        <v>866</v>
      </c>
      <c r="J16" s="9" t="s">
        <v>708</v>
      </c>
      <c r="K16" s="9" t="s">
        <v>870</v>
      </c>
      <c r="L16" s="9" t="s">
        <v>823</v>
      </c>
      <c r="M16" s="9" t="s">
        <v>871</v>
      </c>
    </row>
    <row r="17" spans="1:13" x14ac:dyDescent="0.45">
      <c r="A17" s="9" t="s">
        <v>872</v>
      </c>
      <c r="B17" s="9" t="s">
        <v>804</v>
      </c>
      <c r="C17" s="9" t="s">
        <v>865</v>
      </c>
      <c r="D17" s="9" t="s">
        <v>821</v>
      </c>
      <c r="G17" s="9" t="s">
        <v>873</v>
      </c>
      <c r="J17" s="9" t="s">
        <v>708</v>
      </c>
      <c r="K17" s="9" t="s">
        <v>874</v>
      </c>
      <c r="L17" s="9" t="s">
        <v>827</v>
      </c>
      <c r="M17" s="9" t="s">
        <v>875</v>
      </c>
    </row>
    <row r="18" spans="1:13" x14ac:dyDescent="0.45">
      <c r="A18" s="9" t="s">
        <v>876</v>
      </c>
      <c r="B18" s="9" t="s">
        <v>804</v>
      </c>
      <c r="C18" s="9" t="s">
        <v>865</v>
      </c>
      <c r="D18" s="9" t="s">
        <v>821</v>
      </c>
      <c r="G18" s="9" t="s">
        <v>873</v>
      </c>
      <c r="J18" s="9" t="s">
        <v>708</v>
      </c>
      <c r="K18" s="9" t="s">
        <v>877</v>
      </c>
      <c r="L18" s="9" t="s">
        <v>827</v>
      </c>
      <c r="M18" s="9" t="s">
        <v>878</v>
      </c>
    </row>
    <row r="19" spans="1:13" x14ac:dyDescent="0.45">
      <c r="A19" s="9" t="s">
        <v>879</v>
      </c>
      <c r="B19" s="9" t="s">
        <v>804</v>
      </c>
      <c r="C19" s="9" t="s">
        <v>865</v>
      </c>
      <c r="D19" s="9" t="s">
        <v>821</v>
      </c>
      <c r="G19" s="9" t="s">
        <v>873</v>
      </c>
      <c r="J19" s="9" t="s">
        <v>708</v>
      </c>
      <c r="K19" s="9" t="s">
        <v>880</v>
      </c>
      <c r="L19" s="9" t="s">
        <v>823</v>
      </c>
      <c r="M19" s="9" t="s">
        <v>881</v>
      </c>
    </row>
    <row r="20" spans="1:13" x14ac:dyDescent="0.45">
      <c r="A20" s="9" t="s">
        <v>882</v>
      </c>
      <c r="B20" s="9" t="s">
        <v>804</v>
      </c>
      <c r="C20" s="9" t="s">
        <v>865</v>
      </c>
      <c r="D20" s="9" t="s">
        <v>821</v>
      </c>
      <c r="G20" s="9" t="s">
        <v>873</v>
      </c>
      <c r="J20" s="9" t="s">
        <v>708</v>
      </c>
      <c r="K20" s="9" t="s">
        <v>883</v>
      </c>
      <c r="L20" s="9" t="s">
        <v>827</v>
      </c>
      <c r="M20" s="9" t="s">
        <v>884</v>
      </c>
    </row>
    <row r="21" spans="1:13" x14ac:dyDescent="0.45">
      <c r="A21" s="9" t="s">
        <v>885</v>
      </c>
      <c r="B21" s="9" t="s">
        <v>804</v>
      </c>
      <c r="D21" s="9" t="s">
        <v>821</v>
      </c>
      <c r="G21" s="9" t="s">
        <v>886</v>
      </c>
      <c r="H21" s="9" t="s">
        <v>887</v>
      </c>
      <c r="J21" s="9" t="s">
        <v>708</v>
      </c>
      <c r="K21" s="9" t="s">
        <v>888</v>
      </c>
      <c r="L21" s="9" t="s">
        <v>889</v>
      </c>
      <c r="M21" s="9" t="s">
        <v>890</v>
      </c>
    </row>
    <row r="22" spans="1:13" x14ac:dyDescent="0.45">
      <c r="A22" s="9" t="s">
        <v>891</v>
      </c>
      <c r="B22" s="9" t="s">
        <v>804</v>
      </c>
      <c r="D22" s="9" t="s">
        <v>821</v>
      </c>
      <c r="G22" s="9" t="s">
        <v>886</v>
      </c>
      <c r="H22" s="9" t="s">
        <v>892</v>
      </c>
      <c r="J22" s="9" t="s">
        <v>708</v>
      </c>
      <c r="K22" s="9" t="s">
        <v>893</v>
      </c>
      <c r="L22" s="9" t="s">
        <v>854</v>
      </c>
      <c r="M22" s="9" t="s">
        <v>894</v>
      </c>
    </row>
    <row r="23" spans="1:13" x14ac:dyDescent="0.45">
      <c r="A23" s="9" t="s">
        <v>895</v>
      </c>
      <c r="B23" s="9" t="s">
        <v>804</v>
      </c>
      <c r="C23" s="9" t="s">
        <v>681</v>
      </c>
      <c r="G23" s="9" t="s">
        <v>886</v>
      </c>
      <c r="J23" s="9" t="s">
        <v>816</v>
      </c>
      <c r="K23" s="9" t="s">
        <v>896</v>
      </c>
      <c r="L23" s="9" t="s">
        <v>823</v>
      </c>
      <c r="M23" s="9" t="s">
        <v>897</v>
      </c>
    </row>
    <row r="24" spans="1:13" x14ac:dyDescent="0.45">
      <c r="A24" s="9" t="s">
        <v>898</v>
      </c>
      <c r="B24" s="9" t="s">
        <v>804</v>
      </c>
      <c r="C24" s="9" t="s">
        <v>681</v>
      </c>
      <c r="G24" s="9" t="s">
        <v>886</v>
      </c>
      <c r="J24" s="9" t="s">
        <v>816</v>
      </c>
      <c r="K24" s="9" t="s">
        <v>899</v>
      </c>
      <c r="L24" s="9" t="s">
        <v>854</v>
      </c>
      <c r="M24" s="9" t="s">
        <v>900</v>
      </c>
    </row>
    <row r="25" spans="1:13" x14ac:dyDescent="0.45">
      <c r="A25" s="9" t="s">
        <v>901</v>
      </c>
      <c r="B25" s="9" t="s">
        <v>804</v>
      </c>
      <c r="C25" s="9" t="s">
        <v>681</v>
      </c>
      <c r="G25" s="9" t="s">
        <v>886</v>
      </c>
      <c r="J25" s="9" t="s">
        <v>816</v>
      </c>
      <c r="K25" s="9" t="s">
        <v>902</v>
      </c>
      <c r="L25" s="9" t="s">
        <v>827</v>
      </c>
      <c r="M25" s="9" t="s">
        <v>903</v>
      </c>
    </row>
    <row r="26" spans="1:13" x14ac:dyDescent="0.45">
      <c r="A26" s="9" t="s">
        <v>904</v>
      </c>
      <c r="B26" s="9" t="s">
        <v>804</v>
      </c>
      <c r="C26" s="9" t="s">
        <v>681</v>
      </c>
      <c r="G26" s="9" t="s">
        <v>886</v>
      </c>
      <c r="J26" s="9" t="s">
        <v>816</v>
      </c>
      <c r="K26" s="9" t="s">
        <v>905</v>
      </c>
      <c r="L26" s="9" t="s">
        <v>906</v>
      </c>
      <c r="M26" s="9" t="s">
        <v>907</v>
      </c>
    </row>
    <row r="27" spans="1:13" x14ac:dyDescent="0.45">
      <c r="A27" s="9" t="s">
        <v>908</v>
      </c>
      <c r="B27" s="9" t="s">
        <v>804</v>
      </c>
      <c r="C27" s="9" t="s">
        <v>681</v>
      </c>
      <c r="G27" s="9" t="s">
        <v>886</v>
      </c>
      <c r="J27" s="9" t="s">
        <v>816</v>
      </c>
      <c r="K27" s="9" t="s">
        <v>909</v>
      </c>
      <c r="L27" s="9" t="s">
        <v>827</v>
      </c>
      <c r="M27" s="9" t="s">
        <v>910</v>
      </c>
    </row>
    <row r="28" spans="1:13" x14ac:dyDescent="0.45">
      <c r="A28" s="9" t="s">
        <v>911</v>
      </c>
      <c r="B28" s="9" t="s">
        <v>804</v>
      </c>
      <c r="C28" s="9" t="s">
        <v>681</v>
      </c>
      <c r="G28" s="9" t="s">
        <v>886</v>
      </c>
      <c r="J28" s="9" t="s">
        <v>816</v>
      </c>
      <c r="K28" s="9" t="s">
        <v>912</v>
      </c>
      <c r="L28" s="9" t="s">
        <v>892</v>
      </c>
      <c r="M28" s="9" t="s">
        <v>913</v>
      </c>
    </row>
    <row r="29" spans="1:13" x14ac:dyDescent="0.45">
      <c r="A29" s="9" t="s">
        <v>914</v>
      </c>
      <c r="B29" s="9" t="s">
        <v>804</v>
      </c>
      <c r="C29" s="9" t="s">
        <v>681</v>
      </c>
      <c r="G29" s="9" t="s">
        <v>886</v>
      </c>
      <c r="J29" s="9" t="s">
        <v>816</v>
      </c>
      <c r="K29" s="9" t="s">
        <v>915</v>
      </c>
      <c r="L29" s="9" t="s">
        <v>827</v>
      </c>
      <c r="M29" s="9" t="s">
        <v>916</v>
      </c>
    </row>
    <row r="30" spans="1:13" x14ac:dyDescent="0.45">
      <c r="A30" s="9" t="s">
        <v>917</v>
      </c>
      <c r="B30" s="9" t="s">
        <v>804</v>
      </c>
      <c r="C30" s="9" t="s">
        <v>681</v>
      </c>
      <c r="G30" s="9" t="s">
        <v>886</v>
      </c>
      <c r="J30" s="9" t="s">
        <v>816</v>
      </c>
      <c r="K30" s="9" t="s">
        <v>918</v>
      </c>
      <c r="L30" s="9" t="s">
        <v>823</v>
      </c>
      <c r="M30" s="9" t="s">
        <v>919</v>
      </c>
    </row>
    <row r="31" spans="1:13" x14ac:dyDescent="0.45">
      <c r="A31" s="9" t="s">
        <v>920</v>
      </c>
      <c r="B31" s="9" t="s">
        <v>804</v>
      </c>
      <c r="C31" s="9" t="s">
        <v>681</v>
      </c>
      <c r="G31" s="9" t="s">
        <v>886</v>
      </c>
      <c r="J31" s="9" t="s">
        <v>816</v>
      </c>
      <c r="K31" s="9" t="s">
        <v>921</v>
      </c>
      <c r="L31" s="9" t="s">
        <v>854</v>
      </c>
      <c r="M31" s="9" t="s">
        <v>922</v>
      </c>
    </row>
    <row r="32" spans="1:13" x14ac:dyDescent="0.45">
      <c r="A32" s="9" t="s">
        <v>923</v>
      </c>
      <c r="B32" s="9" t="s">
        <v>804</v>
      </c>
      <c r="C32" s="9" t="s">
        <v>681</v>
      </c>
      <c r="G32" s="9" t="s">
        <v>886</v>
      </c>
      <c r="J32" s="9" t="s">
        <v>816</v>
      </c>
      <c r="K32" s="9" t="s">
        <v>924</v>
      </c>
      <c r="L32" s="9" t="s">
        <v>854</v>
      </c>
      <c r="M32" s="9" t="s">
        <v>925</v>
      </c>
    </row>
    <row r="33" spans="1:13" x14ac:dyDescent="0.45">
      <c r="A33" s="9" t="s">
        <v>926</v>
      </c>
      <c r="B33" s="9" t="s">
        <v>804</v>
      </c>
      <c r="C33" s="9" t="s">
        <v>681</v>
      </c>
      <c r="G33" s="9" t="s">
        <v>886</v>
      </c>
      <c r="J33" s="9" t="s">
        <v>816</v>
      </c>
      <c r="K33" s="9" t="s">
        <v>927</v>
      </c>
      <c r="L33" s="9" t="s">
        <v>854</v>
      </c>
      <c r="M33" s="9" t="s">
        <v>928</v>
      </c>
    </row>
    <row r="34" spans="1:13" x14ac:dyDescent="0.45">
      <c r="A34" s="9" t="s">
        <v>929</v>
      </c>
      <c r="B34" s="9" t="s">
        <v>804</v>
      </c>
      <c r="C34" s="9" t="s">
        <v>681</v>
      </c>
      <c r="D34" s="9" t="s">
        <v>821</v>
      </c>
      <c r="G34" s="9" t="s">
        <v>886</v>
      </c>
      <c r="H34" s="9" t="s">
        <v>892</v>
      </c>
      <c r="J34" s="9" t="s">
        <v>708</v>
      </c>
      <c r="K34" s="9" t="s">
        <v>930</v>
      </c>
      <c r="L34" s="9" t="s">
        <v>854</v>
      </c>
      <c r="M34" s="9" t="s">
        <v>931</v>
      </c>
    </row>
    <row r="35" spans="1:13" x14ac:dyDescent="0.45">
      <c r="A35" s="9" t="s">
        <v>932</v>
      </c>
      <c r="B35" s="9" t="s">
        <v>804</v>
      </c>
      <c r="C35" s="9" t="s">
        <v>681</v>
      </c>
      <c r="D35" s="9" t="s">
        <v>821</v>
      </c>
      <c r="G35" s="9" t="s">
        <v>886</v>
      </c>
      <c r="H35" s="9" t="s">
        <v>892</v>
      </c>
      <c r="J35" s="9" t="s">
        <v>708</v>
      </c>
      <c r="K35" s="9" t="s">
        <v>933</v>
      </c>
      <c r="L35" s="9" t="s">
        <v>854</v>
      </c>
      <c r="M35" s="9" t="s">
        <v>934</v>
      </c>
    </row>
    <row r="36" spans="1:13" x14ac:dyDescent="0.45">
      <c r="A36" s="9" t="s">
        <v>935</v>
      </c>
      <c r="B36" s="9" t="s">
        <v>804</v>
      </c>
      <c r="G36" s="9" t="s">
        <v>886</v>
      </c>
      <c r="J36" s="9" t="s">
        <v>816</v>
      </c>
      <c r="K36" s="9" t="s">
        <v>936</v>
      </c>
      <c r="L36" s="9" t="s">
        <v>892</v>
      </c>
      <c r="M36" s="9" t="s">
        <v>937</v>
      </c>
    </row>
    <row r="37" spans="1:13" x14ac:dyDescent="0.45">
      <c r="A37" s="9" t="s">
        <v>938</v>
      </c>
      <c r="B37" s="9" t="s">
        <v>804</v>
      </c>
      <c r="G37" s="9" t="s">
        <v>886</v>
      </c>
      <c r="J37" s="9" t="s">
        <v>816</v>
      </c>
      <c r="K37" s="9" t="s">
        <v>939</v>
      </c>
      <c r="L37" s="9" t="s">
        <v>827</v>
      </c>
      <c r="M37" s="9" t="s">
        <v>940</v>
      </c>
    </row>
    <row r="38" spans="1:13" ht="26" x14ac:dyDescent="0.45">
      <c r="A38" s="9" t="s">
        <v>941</v>
      </c>
      <c r="B38" s="9" t="s">
        <v>804</v>
      </c>
      <c r="D38" s="9" t="s">
        <v>821</v>
      </c>
      <c r="G38" s="9" t="s">
        <v>942</v>
      </c>
      <c r="J38" s="9" t="s">
        <v>708</v>
      </c>
      <c r="K38" s="9" t="s">
        <v>943</v>
      </c>
      <c r="L38" s="9" t="s">
        <v>827</v>
      </c>
      <c r="M38" s="9" t="s">
        <v>944</v>
      </c>
    </row>
    <row r="39" spans="1:13" ht="26" x14ac:dyDescent="0.45">
      <c r="A39" s="9" t="s">
        <v>945</v>
      </c>
      <c r="B39" s="9" t="s">
        <v>804</v>
      </c>
      <c r="G39" s="9" t="s">
        <v>942</v>
      </c>
      <c r="J39" s="9" t="s">
        <v>816</v>
      </c>
      <c r="K39" s="9" t="s">
        <v>946</v>
      </c>
      <c r="L39" s="9" t="s">
        <v>854</v>
      </c>
      <c r="M39" s="9" t="s">
        <v>947</v>
      </c>
    </row>
    <row r="40" spans="1:13" ht="26" x14ac:dyDescent="0.45">
      <c r="A40" s="9" t="s">
        <v>948</v>
      </c>
      <c r="B40" s="9" t="s">
        <v>804</v>
      </c>
      <c r="G40" s="9" t="s">
        <v>942</v>
      </c>
    </row>
    <row r="41" spans="1:13" ht="26" x14ac:dyDescent="0.45">
      <c r="A41" s="9" t="s">
        <v>949</v>
      </c>
      <c r="B41" s="9" t="s">
        <v>804</v>
      </c>
      <c r="D41" s="9" t="s">
        <v>821</v>
      </c>
      <c r="G41" s="9" t="s">
        <v>950</v>
      </c>
      <c r="J41" s="9" t="s">
        <v>708</v>
      </c>
      <c r="K41" s="9" t="s">
        <v>951</v>
      </c>
      <c r="L41" s="9" t="s">
        <v>854</v>
      </c>
      <c r="M41" s="9" t="s">
        <v>952</v>
      </c>
    </row>
    <row r="42" spans="1:13" x14ac:dyDescent="0.45">
      <c r="A42" s="9" t="s">
        <v>953</v>
      </c>
      <c r="B42" s="9" t="s">
        <v>804</v>
      </c>
      <c r="D42" s="9" t="s">
        <v>821</v>
      </c>
      <c r="G42" s="9" t="s">
        <v>954</v>
      </c>
      <c r="J42" s="9" t="s">
        <v>708</v>
      </c>
      <c r="K42" s="9" t="s">
        <v>955</v>
      </c>
      <c r="L42" s="9" t="s">
        <v>854</v>
      </c>
      <c r="M42" s="9" t="s">
        <v>956</v>
      </c>
    </row>
    <row r="43" spans="1:13" x14ac:dyDescent="0.45">
      <c r="A43" s="9" t="s">
        <v>957</v>
      </c>
      <c r="B43" s="9" t="s">
        <v>815</v>
      </c>
      <c r="D43" s="9" t="s">
        <v>821</v>
      </c>
      <c r="G43" s="9" t="s">
        <v>954</v>
      </c>
      <c r="H43" s="9" t="s">
        <v>892</v>
      </c>
      <c r="I43" s="9">
        <v>8</v>
      </c>
      <c r="J43" s="9" t="s">
        <v>708</v>
      </c>
      <c r="K43" s="9" t="s">
        <v>958</v>
      </c>
      <c r="L43" s="9" t="s">
        <v>854</v>
      </c>
      <c r="M43" s="9" t="s">
        <v>959</v>
      </c>
    </row>
    <row r="44" spans="1:13" x14ac:dyDescent="0.45">
      <c r="A44" s="9" t="s">
        <v>960</v>
      </c>
      <c r="B44" s="9" t="s">
        <v>804</v>
      </c>
      <c r="D44" s="9" t="s">
        <v>821</v>
      </c>
      <c r="G44" s="9" t="s">
        <v>954</v>
      </c>
      <c r="J44" s="9" t="s">
        <v>708</v>
      </c>
      <c r="K44" s="9" t="s">
        <v>961</v>
      </c>
      <c r="L44" s="9" t="s">
        <v>854</v>
      </c>
      <c r="M44" s="9" t="s">
        <v>962</v>
      </c>
    </row>
    <row r="45" spans="1:13" ht="26" x14ac:dyDescent="0.45">
      <c r="A45" s="9" t="s">
        <v>963</v>
      </c>
      <c r="B45" s="9" t="s">
        <v>804</v>
      </c>
      <c r="D45" s="9" t="s">
        <v>821</v>
      </c>
      <c r="G45" s="9" t="s">
        <v>954</v>
      </c>
      <c r="J45" s="9" t="s">
        <v>708</v>
      </c>
      <c r="K45" s="9" t="s">
        <v>964</v>
      </c>
      <c r="L45" s="9" t="s">
        <v>827</v>
      </c>
      <c r="M45" s="9" t="s">
        <v>965</v>
      </c>
    </row>
    <row r="46" spans="1:13" ht="26" x14ac:dyDescent="0.45">
      <c r="A46" s="9" t="s">
        <v>966</v>
      </c>
      <c r="B46" s="9" t="s">
        <v>804</v>
      </c>
      <c r="D46" s="9" t="s">
        <v>821</v>
      </c>
      <c r="G46" s="9" t="s">
        <v>954</v>
      </c>
      <c r="J46" s="9" t="s">
        <v>708</v>
      </c>
      <c r="K46" s="9" t="s">
        <v>967</v>
      </c>
      <c r="L46" s="9" t="s">
        <v>827</v>
      </c>
      <c r="M46" s="9" t="s">
        <v>968</v>
      </c>
    </row>
    <row r="47" spans="1:13" ht="26" x14ac:dyDescent="0.45">
      <c r="A47" s="9" t="s">
        <v>969</v>
      </c>
      <c r="B47" s="9" t="s">
        <v>804</v>
      </c>
      <c r="D47" s="9" t="s">
        <v>821</v>
      </c>
      <c r="G47" s="9" t="s">
        <v>954</v>
      </c>
      <c r="J47" s="9" t="s">
        <v>708</v>
      </c>
      <c r="K47" s="9" t="s">
        <v>970</v>
      </c>
      <c r="L47" s="9" t="s">
        <v>827</v>
      </c>
      <c r="M47" s="9" t="s">
        <v>971</v>
      </c>
    </row>
    <row r="48" spans="1:13" ht="26" x14ac:dyDescent="0.45">
      <c r="A48" s="9" t="s">
        <v>972</v>
      </c>
      <c r="B48" s="9" t="s">
        <v>804</v>
      </c>
      <c r="D48" s="9" t="s">
        <v>821</v>
      </c>
      <c r="G48" s="9" t="s">
        <v>954</v>
      </c>
      <c r="J48" s="9" t="s">
        <v>708</v>
      </c>
      <c r="K48" s="9" t="s">
        <v>973</v>
      </c>
      <c r="L48" s="9" t="s">
        <v>827</v>
      </c>
      <c r="M48" s="9" t="s">
        <v>974</v>
      </c>
    </row>
    <row r="49" spans="1:13" ht="26" x14ac:dyDescent="0.45">
      <c r="A49" s="9" t="s">
        <v>975</v>
      </c>
      <c r="B49" s="9" t="s">
        <v>804</v>
      </c>
      <c r="D49" s="9" t="s">
        <v>821</v>
      </c>
      <c r="G49" s="9" t="s">
        <v>954</v>
      </c>
      <c r="J49" s="9" t="s">
        <v>708</v>
      </c>
      <c r="K49" s="9" t="s">
        <v>976</v>
      </c>
      <c r="L49" s="9" t="s">
        <v>827</v>
      </c>
      <c r="M49" s="9" t="s">
        <v>977</v>
      </c>
    </row>
    <row r="50" spans="1:13" ht="26" x14ac:dyDescent="0.45">
      <c r="A50" s="9" t="s">
        <v>978</v>
      </c>
      <c r="B50" s="9" t="s">
        <v>804</v>
      </c>
      <c r="D50" s="9" t="s">
        <v>821</v>
      </c>
      <c r="G50" s="9" t="s">
        <v>954</v>
      </c>
      <c r="J50" s="9" t="s">
        <v>708</v>
      </c>
      <c r="K50" s="9" t="s">
        <v>979</v>
      </c>
      <c r="L50" s="9" t="s">
        <v>827</v>
      </c>
      <c r="M50" s="9" t="s">
        <v>980</v>
      </c>
    </row>
    <row r="51" spans="1:13" x14ac:dyDescent="0.45">
      <c r="A51" s="9" t="s">
        <v>981</v>
      </c>
      <c r="B51" s="9" t="s">
        <v>804</v>
      </c>
      <c r="D51" s="9" t="s">
        <v>821</v>
      </c>
      <c r="G51" s="9" t="s">
        <v>954</v>
      </c>
      <c r="J51" s="9" t="s">
        <v>708</v>
      </c>
      <c r="K51" s="9" t="s">
        <v>982</v>
      </c>
      <c r="L51" s="9" t="s">
        <v>827</v>
      </c>
      <c r="M51" s="9" t="s">
        <v>983</v>
      </c>
    </row>
    <row r="52" spans="1:13" x14ac:dyDescent="0.45">
      <c r="A52" s="9" t="s">
        <v>984</v>
      </c>
      <c r="B52" s="9" t="s">
        <v>804</v>
      </c>
      <c r="D52" s="9" t="s">
        <v>821</v>
      </c>
      <c r="G52" s="9" t="s">
        <v>954</v>
      </c>
      <c r="J52" s="9" t="s">
        <v>708</v>
      </c>
      <c r="K52" s="9" t="s">
        <v>985</v>
      </c>
      <c r="L52" s="9" t="s">
        <v>827</v>
      </c>
      <c r="M52" s="9" t="s">
        <v>986</v>
      </c>
    </row>
    <row r="53" spans="1:13" x14ac:dyDescent="0.45">
      <c r="A53" s="9" t="s">
        <v>987</v>
      </c>
      <c r="B53" s="9" t="s">
        <v>804</v>
      </c>
      <c r="D53" s="9" t="s">
        <v>821</v>
      </c>
      <c r="G53" s="9" t="s">
        <v>988</v>
      </c>
      <c r="J53" s="9" t="s">
        <v>708</v>
      </c>
      <c r="K53" s="9" t="s">
        <v>989</v>
      </c>
      <c r="L53" s="9" t="s">
        <v>827</v>
      </c>
      <c r="M53" s="9" t="s">
        <v>990</v>
      </c>
    </row>
    <row r="54" spans="1:13" x14ac:dyDescent="0.45">
      <c r="A54" s="9" t="s">
        <v>991</v>
      </c>
      <c r="B54" s="9" t="s">
        <v>804</v>
      </c>
      <c r="D54" s="9" t="s">
        <v>821</v>
      </c>
      <c r="G54" s="9" t="s">
        <v>988</v>
      </c>
      <c r="J54" s="9" t="s">
        <v>708</v>
      </c>
      <c r="K54" s="9" t="s">
        <v>992</v>
      </c>
      <c r="L54" s="9" t="s">
        <v>827</v>
      </c>
      <c r="M54" s="9" t="s">
        <v>993</v>
      </c>
    </row>
    <row r="55" spans="1:13" x14ac:dyDescent="0.45">
      <c r="A55" s="9" t="s">
        <v>994</v>
      </c>
      <c r="B55" s="9" t="s">
        <v>804</v>
      </c>
      <c r="D55" s="9" t="s">
        <v>821</v>
      </c>
      <c r="G55" s="9" t="s">
        <v>954</v>
      </c>
      <c r="J55" s="9" t="s">
        <v>708</v>
      </c>
      <c r="K55" s="9" t="s">
        <v>995</v>
      </c>
      <c r="L55" s="9" t="s">
        <v>827</v>
      </c>
      <c r="M55" s="9" t="s">
        <v>996</v>
      </c>
    </row>
    <row r="56" spans="1:13" x14ac:dyDescent="0.45">
      <c r="A56" s="9" t="s">
        <v>997</v>
      </c>
      <c r="B56" s="9" t="s">
        <v>804</v>
      </c>
      <c r="D56" s="9" t="s">
        <v>821</v>
      </c>
      <c r="G56" s="9" t="s">
        <v>998</v>
      </c>
      <c r="J56" s="9" t="s">
        <v>708</v>
      </c>
      <c r="K56" s="9" t="s">
        <v>999</v>
      </c>
      <c r="L56" s="9" t="s">
        <v>854</v>
      </c>
      <c r="M56" s="9" t="s">
        <v>1000</v>
      </c>
    </row>
  </sheetData>
  <conditionalFormatting sqref="E37:F1048576 E1:F35">
    <cfRule type="cellIs" dxfId="35" priority="6" operator="equal">
      <formula>"YES"</formula>
    </cfRule>
  </conditionalFormatting>
  <conditionalFormatting sqref="F37:F1048576 F1:F35">
    <cfRule type="cellIs" dxfId="34" priority="4" operator="equal">
      <formula>"NO"</formula>
    </cfRule>
    <cfRule type="cellIs" dxfId="33" priority="5" operator="equal">
      <formula>"YES"</formula>
    </cfRule>
  </conditionalFormatting>
  <conditionalFormatting sqref="E36:F37">
    <cfRule type="cellIs" dxfId="32" priority="3" operator="equal">
      <formula>"YES"</formula>
    </cfRule>
  </conditionalFormatting>
  <conditionalFormatting sqref="F36:F37">
    <cfRule type="cellIs" dxfId="31" priority="1" operator="equal">
      <formula>"NO"</formula>
    </cfRule>
    <cfRule type="cellIs" dxfId="30" priority="2" operator="equal">
      <formula>"YES"</formula>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6DC57-F5AC-4A3A-8CE1-B6C76438D8ED}">
  <dimension ref="A1:F9"/>
  <sheetViews>
    <sheetView workbookViewId="0">
      <selection activeCell="A9" sqref="A9:D9"/>
    </sheetView>
  </sheetViews>
  <sheetFormatPr defaultColWidth="8.703125" defaultRowHeight="14.35" x14ac:dyDescent="0.5"/>
  <cols>
    <col min="1" max="1" width="23" style="6" customWidth="1"/>
    <col min="2" max="2" width="23.46875" style="6" customWidth="1"/>
    <col min="3" max="3" width="41.8203125" style="6" customWidth="1"/>
    <col min="4" max="4" width="20.46875" style="6" customWidth="1"/>
    <col min="5" max="5" width="29.8203125" style="6" customWidth="1"/>
    <col min="6" max="6" width="21.46875" style="6" customWidth="1"/>
    <col min="7" max="16384" width="8.703125" style="6"/>
  </cols>
  <sheetData>
    <row r="1" spans="1:6" x14ac:dyDescent="0.5">
      <c r="A1" s="10" t="s">
        <v>1001</v>
      </c>
      <c r="B1" s="10" t="s">
        <v>1002</v>
      </c>
      <c r="C1" s="10" t="s">
        <v>813</v>
      </c>
      <c r="D1" s="10" t="s">
        <v>1003</v>
      </c>
      <c r="E1" s="10" t="s">
        <v>1004</v>
      </c>
      <c r="F1" s="10" t="s">
        <v>73</v>
      </c>
    </row>
    <row r="2" spans="1:6" ht="70" x14ac:dyDescent="0.5">
      <c r="A2" s="8" t="s">
        <v>1005</v>
      </c>
      <c r="B2" s="8" t="s">
        <v>1006</v>
      </c>
      <c r="C2" s="8" t="s">
        <v>1007</v>
      </c>
      <c r="D2" s="8"/>
      <c r="E2" s="8"/>
      <c r="F2" s="8"/>
    </row>
    <row r="3" spans="1:6" ht="104.5" customHeight="1" x14ac:dyDescent="0.5">
      <c r="A3" s="8" t="s">
        <v>1008</v>
      </c>
      <c r="B3" s="8" t="s">
        <v>1009</v>
      </c>
      <c r="C3" s="8" t="s">
        <v>1010</v>
      </c>
      <c r="D3" s="8"/>
      <c r="E3" s="8"/>
      <c r="F3" s="8"/>
    </row>
    <row r="4" spans="1:6" ht="46.7" x14ac:dyDescent="0.5">
      <c r="A4" s="8" t="s">
        <v>1011</v>
      </c>
      <c r="B4" s="8" t="s">
        <v>1012</v>
      </c>
      <c r="C4" s="8" t="s">
        <v>1013</v>
      </c>
      <c r="D4" s="8"/>
      <c r="E4" s="8"/>
      <c r="F4" s="8"/>
    </row>
    <row r="5" spans="1:6" ht="140.5" customHeight="1" x14ac:dyDescent="0.5">
      <c r="A5" s="8" t="s">
        <v>1014</v>
      </c>
      <c r="B5" s="8" t="s">
        <v>1015</v>
      </c>
      <c r="C5" s="8" t="s">
        <v>1016</v>
      </c>
      <c r="D5" s="8"/>
      <c r="E5" s="8"/>
      <c r="F5" s="8"/>
    </row>
    <row r="6" spans="1:6" ht="105" customHeight="1" x14ac:dyDescent="0.5">
      <c r="A6" s="8" t="s">
        <v>1017</v>
      </c>
      <c r="B6" s="8" t="s">
        <v>1018</v>
      </c>
      <c r="C6" s="8" t="s">
        <v>1019</v>
      </c>
      <c r="D6" s="8"/>
      <c r="E6" s="8"/>
      <c r="F6" s="8"/>
    </row>
    <row r="9" spans="1:6" x14ac:dyDescent="0.5">
      <c r="A9" s="224" t="s">
        <v>1020</v>
      </c>
      <c r="B9" s="224"/>
      <c r="C9" s="224"/>
      <c r="D9" s="224"/>
    </row>
  </sheetData>
  <mergeCells count="1">
    <mergeCell ref="A9:D9"/>
  </mergeCells>
  <conditionalFormatting sqref="D1 D7:D8 D10:D1048576">
    <cfRule type="cellIs" dxfId="14" priority="5" operator="equal">
      <formula>"YES"</formula>
    </cfRule>
  </conditionalFormatting>
  <conditionalFormatting sqref="F2:F6">
    <cfRule type="cellIs" dxfId="13" priority="4" operator="equal">
      <formula>"YES"</formula>
    </cfRule>
  </conditionalFormatting>
  <conditionalFormatting sqref="F1:F1048576">
    <cfRule type="cellIs" dxfId="12" priority="3" operator="equal">
      <formula>"NO"</formula>
    </cfRule>
  </conditionalFormatting>
  <conditionalFormatting sqref="D2:D6">
    <cfRule type="cellIs" dxfId="11" priority="2" operator="equal">
      <formula>"YES"</formula>
    </cfRule>
  </conditionalFormatting>
  <conditionalFormatting sqref="D2:D6">
    <cfRule type="cellIs" dxfId="10" priority="1" operator="equal">
      <formula>"NO"</formula>
    </cfRule>
  </conditionalFormatting>
  <hyperlinks>
    <hyperlink ref="A9" r:id="rId1" xr:uid="{ADD9C3EC-672F-4875-B245-44B7A7F354FD}"/>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BAD038C9-30B5-4258-80A3-37D19ED20BA4}">
          <x14:formula1>
            <xm:f>'Lookup field'!$E$2:$E$3</xm:f>
          </x14:formula1>
          <xm:sqref>F2:F6 D2:D6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45793-2E1C-4147-A362-ACECC0C49732}">
  <dimension ref="A1:E10"/>
  <sheetViews>
    <sheetView tabSelected="1" workbookViewId="0">
      <selection activeCell="E2" sqref="E2"/>
    </sheetView>
  </sheetViews>
  <sheetFormatPr defaultColWidth="9" defaultRowHeight="14.35" x14ac:dyDescent="0.5"/>
  <cols>
    <col min="1" max="1" width="21.8203125" bestFit="1" customWidth="1"/>
    <col min="3" max="3" width="10.46875" customWidth="1"/>
    <col min="5" max="5" width="14.29296875" customWidth="1"/>
  </cols>
  <sheetData>
    <row r="1" spans="1:5" x14ac:dyDescent="0.5">
      <c r="A1" t="s">
        <v>16</v>
      </c>
      <c r="C1" t="s">
        <v>20</v>
      </c>
      <c r="E1" s="165" t="s">
        <v>1021</v>
      </c>
    </row>
    <row r="2" spans="1:5" x14ac:dyDescent="0.5">
      <c r="A2" t="s">
        <v>99</v>
      </c>
      <c r="C2" t="s">
        <v>81</v>
      </c>
      <c r="E2" s="166" t="s">
        <v>59</v>
      </c>
    </row>
    <row r="3" spans="1:5" x14ac:dyDescent="0.5">
      <c r="A3" t="s">
        <v>55</v>
      </c>
      <c r="C3" t="s">
        <v>57</v>
      </c>
      <c r="E3" s="167" t="s">
        <v>1022</v>
      </c>
    </row>
    <row r="4" spans="1:5" x14ac:dyDescent="0.5">
      <c r="A4" t="s">
        <v>73</v>
      </c>
      <c r="C4" t="s">
        <v>69</v>
      </c>
    </row>
    <row r="5" spans="1:5" x14ac:dyDescent="0.5">
      <c r="A5" t="s">
        <v>492</v>
      </c>
      <c r="C5" t="s">
        <v>42</v>
      </c>
    </row>
    <row r="6" spans="1:5" x14ac:dyDescent="0.5">
      <c r="A6" t="s">
        <v>46</v>
      </c>
      <c r="C6" t="s">
        <v>271</v>
      </c>
    </row>
    <row r="7" spans="1:5" x14ac:dyDescent="0.5">
      <c r="A7" t="s">
        <v>153</v>
      </c>
      <c r="C7" s="19" t="s">
        <v>39</v>
      </c>
    </row>
    <row r="8" spans="1:5" x14ac:dyDescent="0.5">
      <c r="A8" t="s">
        <v>1023</v>
      </c>
      <c r="C8" t="s">
        <v>48</v>
      </c>
    </row>
    <row r="9" spans="1:5" x14ac:dyDescent="0.5">
      <c r="A9" t="s">
        <v>1024</v>
      </c>
    </row>
    <row r="10" spans="1:5" x14ac:dyDescent="0.5">
      <c r="A10" t="s">
        <v>42</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CD4F-2A4C-4F08-8DB4-373EC69F2B23}">
  <dimension ref="A1:CZ152"/>
  <sheetViews>
    <sheetView topLeftCell="A51" zoomScaleNormal="100" workbookViewId="0">
      <selection activeCell="D162" sqref="D162"/>
    </sheetView>
  </sheetViews>
  <sheetFormatPr defaultColWidth="8.703125" defaultRowHeight="14.35" outlineLevelRow="1" outlineLevelCol="2" x14ac:dyDescent="0.5"/>
  <cols>
    <col min="1" max="1" width="6" style="2" bestFit="1" customWidth="1"/>
    <col min="2" max="2" width="51.8203125" style="2" bestFit="1" customWidth="1"/>
    <col min="3" max="3" width="15.46875" style="7" customWidth="1" outlineLevel="2"/>
    <col min="4" max="4" width="33.46875" style="37" customWidth="1" outlineLevel="2"/>
    <col min="5" max="5" width="21.46875" style="7" customWidth="1" outlineLevel="2"/>
    <col min="6" max="6" width="36.17578125" style="7" customWidth="1" outlineLevel="2"/>
    <col min="7" max="7" width="10.46875" style="7" customWidth="1" outlineLevel="2"/>
    <col min="8" max="8" width="10" style="2" customWidth="1" outlineLevel="2"/>
    <col min="9" max="9" width="11.703125" style="2" customWidth="1" outlineLevel="2"/>
    <col min="10" max="10" width="162.29296875" style="4" customWidth="1" outlineLevel="1"/>
    <col min="11" max="11" width="10.46875" style="2" customWidth="1" outlineLevel="1"/>
    <col min="12" max="12" width="8.8203125" style="2" customWidth="1" outlineLevel="1"/>
    <col min="13" max="13" width="13.8203125" style="17" customWidth="1" outlineLevel="1"/>
    <col min="14" max="14" width="6.8203125" customWidth="1"/>
    <col min="15" max="15" width="49" customWidth="1"/>
    <col min="16" max="16" width="113.29296875" style="2" customWidth="1"/>
    <col min="17" max="17" width="123.703125" style="2" customWidth="1"/>
    <col min="18" max="18" width="124.17578125" style="2" customWidth="1"/>
    <col min="19" max="19" width="116.17578125" style="2" customWidth="1"/>
    <col min="20" max="20" width="97.703125" style="2" customWidth="1"/>
    <col min="21" max="21" width="12.8203125" style="2" customWidth="1"/>
    <col min="22" max="22" width="64" style="2" customWidth="1"/>
    <col min="23" max="23" width="33.703125" style="2" customWidth="1"/>
    <col min="24" max="16384" width="8.703125" style="2"/>
  </cols>
  <sheetData>
    <row r="1" spans="1:104" s="26" customFormat="1" ht="31.7" thickBot="1" x14ac:dyDescent="0.55000000000000004">
      <c r="A1" s="26" t="s">
        <v>14</v>
      </c>
      <c r="B1" s="26" t="s">
        <v>15</v>
      </c>
      <c r="C1" s="54" t="s">
        <v>16</v>
      </c>
      <c r="D1" s="55" t="s">
        <v>17</v>
      </c>
      <c r="E1" s="54" t="s">
        <v>18</v>
      </c>
      <c r="F1" s="54" t="s">
        <v>19</v>
      </c>
      <c r="G1" s="54" t="s">
        <v>20</v>
      </c>
      <c r="H1" s="27" t="s">
        <v>21</v>
      </c>
      <c r="I1" s="27" t="s">
        <v>22</v>
      </c>
      <c r="J1" s="26" t="s">
        <v>23</v>
      </c>
      <c r="K1" s="26" t="s">
        <v>24</v>
      </c>
      <c r="L1" s="26" t="s">
        <v>25</v>
      </c>
      <c r="M1" s="26" t="s">
        <v>26</v>
      </c>
      <c r="N1" s="27" t="s">
        <v>27</v>
      </c>
      <c r="O1" s="27" t="s">
        <v>28</v>
      </c>
      <c r="P1" s="27" t="s">
        <v>29</v>
      </c>
      <c r="Q1" s="27" t="s">
        <v>30</v>
      </c>
      <c r="R1" s="27" t="s">
        <v>31</v>
      </c>
      <c r="S1" s="27" t="s">
        <v>32</v>
      </c>
      <c r="T1" s="27" t="s">
        <v>33</v>
      </c>
      <c r="U1" s="27" t="s">
        <v>34</v>
      </c>
      <c r="V1" s="27" t="s">
        <v>35</v>
      </c>
      <c r="W1" s="27" t="s">
        <v>36</v>
      </c>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row>
    <row r="2" spans="1:104" s="30" customFormat="1" ht="18.7" outlineLevel="1" thickTop="1" thickBot="1" x14ac:dyDescent="0.55000000000000004">
      <c r="A2" s="28" t="s">
        <v>37</v>
      </c>
      <c r="B2" s="28" t="s">
        <v>38</v>
      </c>
      <c r="C2" s="28"/>
      <c r="D2" s="29"/>
      <c r="E2" s="28"/>
      <c r="F2" s="28"/>
      <c r="G2" s="28" t="s">
        <v>39</v>
      </c>
      <c r="J2" s="28"/>
      <c r="K2" s="28">
        <f>SUM(K3:K15)</f>
        <v>29</v>
      </c>
      <c r="L2" s="28">
        <f>SUM(L3:L15)</f>
        <v>27</v>
      </c>
      <c r="M2" s="31">
        <f>Table79[[#This Row],[Score]]/Table79[[#This Row],[Weight]]</f>
        <v>0.93103448275862066</v>
      </c>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row>
    <row r="3" spans="1:104" s="36" customFormat="1" ht="16.350000000000001" outlineLevel="1" thickTop="1" thickBot="1" x14ac:dyDescent="0.55000000000000004">
      <c r="A3" s="32" t="s">
        <v>40</v>
      </c>
      <c r="B3" s="32" t="s">
        <v>41</v>
      </c>
      <c r="C3" s="32"/>
      <c r="D3" s="33"/>
      <c r="E3" s="32"/>
      <c r="F3" s="32"/>
      <c r="G3" s="32" t="s">
        <v>42</v>
      </c>
      <c r="H3" s="32"/>
      <c r="I3" s="32"/>
      <c r="J3" s="34" t="s">
        <v>43</v>
      </c>
      <c r="K3" s="34"/>
      <c r="L3" s="34"/>
      <c r="M3" s="35"/>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row>
    <row r="4" spans="1:104" ht="28.7" outlineLevel="1" x14ac:dyDescent="0.5">
      <c r="A4" s="2" t="s">
        <v>44</v>
      </c>
      <c r="B4" s="2" t="s">
        <v>45</v>
      </c>
      <c r="C4" s="7" t="s">
        <v>46</v>
      </c>
      <c r="D4" s="37">
        <v>1</v>
      </c>
      <c r="E4" s="7" t="s">
        <v>47</v>
      </c>
      <c r="G4" s="7" t="s">
        <v>48</v>
      </c>
      <c r="H4" s="2" t="str">
        <f>IF(C4="Not Applicable","Not Applicable","")</f>
        <v>Not Applicable</v>
      </c>
      <c r="I4" s="2" t="str">
        <f>IF(C4="Not Applicable","Not Applicable","")</f>
        <v>Not Applicable</v>
      </c>
      <c r="J4" s="4" t="s">
        <v>49</v>
      </c>
      <c r="K4" s="4">
        <v>5</v>
      </c>
      <c r="L4" s="4">
        <v>6</v>
      </c>
      <c r="M4" s="20"/>
      <c r="N4" s="2"/>
      <c r="O4" s="2"/>
    </row>
    <row r="5" spans="1:104" ht="28.7" outlineLevel="1" x14ac:dyDescent="0.5">
      <c r="A5" s="2" t="s">
        <v>50</v>
      </c>
      <c r="B5" s="2" t="s">
        <v>51</v>
      </c>
      <c r="C5" s="7" t="s">
        <v>46</v>
      </c>
      <c r="D5" s="37">
        <v>1</v>
      </c>
      <c r="G5" s="7" t="s">
        <v>48</v>
      </c>
      <c r="H5" s="2" t="str">
        <f t="shared" ref="H5:I73" si="0">IF(C5="Not Applicable","Not Applicable","")</f>
        <v>Not Applicable</v>
      </c>
      <c r="I5" s="2" t="str">
        <f t="shared" ref="I5:I73" si="1">IF(C5="Not Applicable","Not Applicable","")</f>
        <v>Not Applicable</v>
      </c>
      <c r="J5" s="4" t="s">
        <v>52</v>
      </c>
      <c r="K5" s="4">
        <v>5</v>
      </c>
      <c r="L5" s="4">
        <v>7</v>
      </c>
      <c r="M5" s="20"/>
      <c r="N5" s="2"/>
      <c r="O5" s="2"/>
    </row>
    <row r="6" spans="1:104" ht="31" outlineLevel="1" x14ac:dyDescent="0.5">
      <c r="A6" s="2" t="s">
        <v>53</v>
      </c>
      <c r="B6" s="2" t="s">
        <v>54</v>
      </c>
      <c r="C6" s="7" t="s">
        <v>55</v>
      </c>
      <c r="D6" s="37">
        <v>0.2</v>
      </c>
      <c r="F6" s="7" t="s">
        <v>56</v>
      </c>
      <c r="G6" s="7" t="s">
        <v>57</v>
      </c>
      <c r="H6" s="2" t="str">
        <f t="shared" si="0"/>
        <v/>
      </c>
      <c r="I6" s="2" t="str">
        <f t="shared" si="1"/>
        <v/>
      </c>
      <c r="J6" s="4" t="s">
        <v>58</v>
      </c>
      <c r="K6" s="4">
        <v>2</v>
      </c>
      <c r="L6" s="4">
        <v>0</v>
      </c>
      <c r="M6" s="20"/>
      <c r="N6" s="2" t="s">
        <v>59</v>
      </c>
      <c r="O6" t="s">
        <v>60</v>
      </c>
      <c r="P6" s="16" t="s">
        <v>61</v>
      </c>
    </row>
    <row r="7" spans="1:104" ht="28.7" outlineLevel="1" x14ac:dyDescent="0.5">
      <c r="A7" s="2" t="s">
        <v>62</v>
      </c>
      <c r="B7" s="2" t="s">
        <v>63</v>
      </c>
      <c r="C7" s="53" t="s">
        <v>46</v>
      </c>
      <c r="D7" s="37">
        <v>0</v>
      </c>
      <c r="F7" s="7" t="s">
        <v>64</v>
      </c>
      <c r="G7" s="7" t="s">
        <v>57</v>
      </c>
      <c r="H7" s="2" t="str">
        <f t="shared" si="0"/>
        <v>Not Applicable</v>
      </c>
      <c r="I7" s="2" t="str">
        <f t="shared" si="1"/>
        <v>Not Applicable</v>
      </c>
      <c r="J7" s="4" t="s">
        <v>65</v>
      </c>
      <c r="K7" s="4">
        <v>2</v>
      </c>
      <c r="L7" s="4">
        <f>Table79[[#This Row],[Weight]]*Table79[[#This Row],[Estimated Percentage applied]]</f>
        <v>0</v>
      </c>
      <c r="M7" s="20"/>
      <c r="N7" s="2"/>
      <c r="O7" s="2"/>
    </row>
    <row r="8" spans="1:104" ht="39" outlineLevel="1" x14ac:dyDescent="0.5">
      <c r="A8" s="2" t="s">
        <v>66</v>
      </c>
      <c r="B8" s="2" t="s">
        <v>67</v>
      </c>
      <c r="C8" s="53" t="s">
        <v>46</v>
      </c>
      <c r="D8" s="37">
        <v>0</v>
      </c>
      <c r="F8" s="7" t="s">
        <v>68</v>
      </c>
      <c r="G8" s="7" t="s">
        <v>69</v>
      </c>
      <c r="H8" s="2" t="str">
        <f t="shared" si="0"/>
        <v>Not Applicable</v>
      </c>
      <c r="I8" s="2" t="str">
        <f t="shared" si="1"/>
        <v>Not Applicable</v>
      </c>
      <c r="J8" s="4" t="s">
        <v>70</v>
      </c>
      <c r="K8" s="4">
        <v>1</v>
      </c>
      <c r="L8" s="4">
        <f>Table79[[#This Row],[Weight]]*Table79[[#This Row],[Estimated Percentage applied]]</f>
        <v>0</v>
      </c>
      <c r="M8" s="20"/>
      <c r="N8" s="2"/>
      <c r="O8" s="2"/>
    </row>
    <row r="9" spans="1:104" outlineLevel="1" x14ac:dyDescent="0.5">
      <c r="A9" s="2" t="s">
        <v>71</v>
      </c>
      <c r="B9" s="2" t="s">
        <v>72</v>
      </c>
      <c r="C9" s="7" t="s">
        <v>73</v>
      </c>
      <c r="D9" s="37">
        <v>1</v>
      </c>
      <c r="H9" s="2" t="str">
        <f t="shared" si="0"/>
        <v/>
      </c>
      <c r="I9" s="2" t="str">
        <f t="shared" si="1"/>
        <v/>
      </c>
      <c r="J9" s="4" t="s">
        <v>74</v>
      </c>
      <c r="K9" s="4">
        <v>2</v>
      </c>
      <c r="L9" s="4">
        <f>Table79[[#This Row],[Weight]]*Table79[[#This Row],[Estimated Percentage applied]]</f>
        <v>2</v>
      </c>
      <c r="M9" s="20"/>
      <c r="N9" s="2"/>
      <c r="O9" s="2"/>
    </row>
    <row r="10" spans="1:104" outlineLevel="1" x14ac:dyDescent="0.5">
      <c r="A10" s="2" t="s">
        <v>75</v>
      </c>
      <c r="B10" s="2" t="s">
        <v>76</v>
      </c>
      <c r="C10" s="2"/>
      <c r="D10" s="38"/>
      <c r="E10" s="2"/>
      <c r="F10" s="2"/>
      <c r="H10" s="2" t="str">
        <f t="shared" si="0"/>
        <v/>
      </c>
      <c r="I10" s="2" t="str">
        <f t="shared" si="1"/>
        <v/>
      </c>
      <c r="K10" s="4"/>
      <c r="L10" s="4"/>
      <c r="M10" s="20"/>
      <c r="N10" s="2"/>
      <c r="O10" s="2"/>
    </row>
    <row r="11" spans="1:104" s="36" customFormat="1" ht="16" outlineLevel="1" collapsed="1" thickBot="1" x14ac:dyDescent="0.55000000000000004">
      <c r="A11" s="32" t="s">
        <v>77</v>
      </c>
      <c r="B11" s="32" t="s">
        <v>78</v>
      </c>
      <c r="C11" s="32"/>
      <c r="D11" s="33"/>
      <c r="E11" s="32"/>
      <c r="F11" s="32"/>
      <c r="G11" s="32" t="s">
        <v>42</v>
      </c>
      <c r="H11" s="32" t="str">
        <f t="shared" si="0"/>
        <v/>
      </c>
      <c r="I11" s="32" t="str">
        <f t="shared" si="1"/>
        <v/>
      </c>
      <c r="J11" s="34"/>
      <c r="K11" s="34"/>
      <c r="L11" s="34"/>
      <c r="M11" s="35"/>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row>
    <row r="12" spans="1:104" ht="51.7" outlineLevel="1" x14ac:dyDescent="0.5">
      <c r="A12" s="2" t="s">
        <v>79</v>
      </c>
      <c r="B12" s="2" t="s">
        <v>80</v>
      </c>
      <c r="C12" s="7" t="s">
        <v>73</v>
      </c>
      <c r="D12" s="37">
        <v>1</v>
      </c>
      <c r="G12" s="7" t="s">
        <v>81</v>
      </c>
      <c r="H12" s="2" t="str">
        <f t="shared" si="0"/>
        <v/>
      </c>
      <c r="I12" s="2" t="str">
        <f t="shared" si="1"/>
        <v/>
      </c>
      <c r="J12" s="4" t="s">
        <v>82</v>
      </c>
      <c r="K12" s="4">
        <v>5</v>
      </c>
      <c r="L12" s="4">
        <f>Table79[[#This Row],[Weight]]*Table79[[#This Row],[Estimated Percentage applied]]</f>
        <v>5</v>
      </c>
      <c r="M12" s="20"/>
      <c r="N12" s="2"/>
      <c r="O12" s="2"/>
    </row>
    <row r="13" spans="1:104" outlineLevel="1" x14ac:dyDescent="0.5">
      <c r="A13" s="2" t="s">
        <v>83</v>
      </c>
      <c r="B13" s="2" t="s">
        <v>84</v>
      </c>
      <c r="C13" s="7" t="s">
        <v>73</v>
      </c>
      <c r="D13" s="37">
        <v>1</v>
      </c>
      <c r="H13" s="2" t="str">
        <f t="shared" si="0"/>
        <v/>
      </c>
      <c r="I13" s="2" t="str">
        <f t="shared" si="1"/>
        <v/>
      </c>
      <c r="J13" s="4" t="s">
        <v>85</v>
      </c>
      <c r="K13" s="4">
        <v>2</v>
      </c>
      <c r="L13" s="4">
        <f>Table79[[#This Row],[Weight]]*Table79[[#This Row],[Estimated Percentage applied]]</f>
        <v>2</v>
      </c>
      <c r="M13" s="20"/>
      <c r="N13" s="2"/>
      <c r="O13" s="2"/>
    </row>
    <row r="14" spans="1:104" outlineLevel="1" x14ac:dyDescent="0.5">
      <c r="A14" s="2" t="s">
        <v>86</v>
      </c>
      <c r="B14" s="2" t="s">
        <v>87</v>
      </c>
      <c r="C14" s="7" t="s">
        <v>73</v>
      </c>
      <c r="D14" s="37">
        <v>1</v>
      </c>
      <c r="H14" s="2" t="str">
        <f t="shared" si="0"/>
        <v/>
      </c>
      <c r="I14" s="2" t="str">
        <f t="shared" si="1"/>
        <v/>
      </c>
      <c r="J14" s="4" t="s">
        <v>88</v>
      </c>
      <c r="K14" s="4">
        <v>5</v>
      </c>
      <c r="L14" s="4">
        <f>Table79[[#This Row],[Weight]]*Table79[[#This Row],[Estimated Percentage applied]]</f>
        <v>5</v>
      </c>
      <c r="M14" s="20"/>
      <c r="N14" s="2" t="s">
        <v>59</v>
      </c>
      <c r="O14" t="s">
        <v>89</v>
      </c>
      <c r="P14" s="16" t="s">
        <v>90</v>
      </c>
    </row>
    <row r="15" spans="1:104" outlineLevel="1" x14ac:dyDescent="0.5">
      <c r="A15" s="2" t="s">
        <v>91</v>
      </c>
      <c r="B15" s="2" t="s">
        <v>76</v>
      </c>
      <c r="C15" s="7" t="s">
        <v>16</v>
      </c>
      <c r="H15" s="2" t="str">
        <f t="shared" si="0"/>
        <v/>
      </c>
      <c r="I15" s="2" t="str">
        <f t="shared" si="1"/>
        <v/>
      </c>
      <c r="K15" s="4"/>
      <c r="L15" s="4">
        <f>Table79[[#This Row],[Weight]]*Table79[[#This Row],[Estimated Percentage applied]]</f>
        <v>0</v>
      </c>
      <c r="M15" s="20"/>
      <c r="N15" s="2"/>
      <c r="O15" s="2"/>
    </row>
    <row r="16" spans="1:104" s="30" customFormat="1" ht="18.350000000000001" thickBot="1" x14ac:dyDescent="0.55000000000000004">
      <c r="A16" s="28" t="s">
        <v>92</v>
      </c>
      <c r="B16" s="28" t="s">
        <v>93</v>
      </c>
      <c r="C16" s="28"/>
      <c r="D16" s="29"/>
      <c r="E16" s="28"/>
      <c r="F16" s="28"/>
      <c r="G16" s="28" t="s">
        <v>39</v>
      </c>
      <c r="H16" s="28" t="str">
        <f t="shared" si="0"/>
        <v/>
      </c>
      <c r="I16" s="28" t="str">
        <f t="shared" si="1"/>
        <v/>
      </c>
      <c r="J16" s="28"/>
      <c r="K16" s="28">
        <f>SUM(K18:K34)</f>
        <v>39</v>
      </c>
      <c r="L16" s="28">
        <f>SUM(L18:L34)</f>
        <v>35.799999999999997</v>
      </c>
      <c r="M16" s="31">
        <f>Table79[[#This Row],[Score]]/Table79[[#This Row],[Weight]]</f>
        <v>0.91794871794871791</v>
      </c>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row>
    <row r="17" spans="1:104" s="36" customFormat="1" ht="16.350000000000001" thickTop="1" thickBot="1" x14ac:dyDescent="0.55000000000000004">
      <c r="A17" s="32" t="s">
        <v>94</v>
      </c>
      <c r="B17" s="32" t="s">
        <v>95</v>
      </c>
      <c r="C17" s="32"/>
      <c r="D17" s="33"/>
      <c r="E17" s="32"/>
      <c r="F17" s="32"/>
      <c r="G17" s="32" t="s">
        <v>42</v>
      </c>
      <c r="H17" s="32"/>
      <c r="I17" s="32"/>
      <c r="J17" s="34" t="s">
        <v>96</v>
      </c>
      <c r="K17" s="34"/>
      <c r="L17" s="34"/>
      <c r="M17" s="35"/>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row>
    <row r="18" spans="1:104" x14ac:dyDescent="0.5">
      <c r="A18" s="2" t="s">
        <v>97</v>
      </c>
      <c r="B18" s="2" t="s">
        <v>98</v>
      </c>
      <c r="C18" s="7" t="s">
        <v>99</v>
      </c>
      <c r="D18" s="37">
        <v>1</v>
      </c>
      <c r="H18" s="2" t="str">
        <f t="shared" si="0"/>
        <v/>
      </c>
      <c r="I18" s="2" t="str">
        <f t="shared" si="1"/>
        <v/>
      </c>
      <c r="J18" s="4" t="s">
        <v>100</v>
      </c>
      <c r="K18" s="4">
        <v>5</v>
      </c>
      <c r="L18" s="4">
        <f>Table79[[#This Row],[Weight]]*Table79[[#This Row],[Estimated Percentage applied]]</f>
        <v>5</v>
      </c>
      <c r="M18" s="20"/>
      <c r="N18" s="2" t="s">
        <v>59</v>
      </c>
      <c r="O18" s="2" t="s">
        <v>101</v>
      </c>
      <c r="P18" s="16" t="s">
        <v>102</v>
      </c>
    </row>
    <row r="19" spans="1:104" ht="28.7" x14ac:dyDescent="0.5">
      <c r="A19" s="2" t="s">
        <v>103</v>
      </c>
      <c r="B19" s="2" t="s">
        <v>104</v>
      </c>
      <c r="H19" s="7"/>
      <c r="I19" s="7"/>
      <c r="K19" s="4"/>
      <c r="L19" s="4"/>
      <c r="M19" s="20"/>
      <c r="N19" s="2" t="s">
        <v>59</v>
      </c>
      <c r="O19" s="2" t="s">
        <v>105</v>
      </c>
      <c r="P19" s="16" t="s">
        <v>106</v>
      </c>
    </row>
    <row r="20" spans="1:104" ht="28.7" x14ac:dyDescent="0.5">
      <c r="A20" s="2" t="s">
        <v>107</v>
      </c>
      <c r="B20" s="2" t="s">
        <v>108</v>
      </c>
      <c r="K20" s="4"/>
      <c r="L20" s="4"/>
      <c r="M20" s="20"/>
      <c r="N20" s="2" t="s">
        <v>59</v>
      </c>
      <c r="O20" s="2" t="s">
        <v>109</v>
      </c>
      <c r="P20" s="16" t="s">
        <v>110</v>
      </c>
      <c r="Q20" s="2" t="s">
        <v>111</v>
      </c>
      <c r="R20" s="16" t="s">
        <v>110</v>
      </c>
    </row>
    <row r="21" spans="1:104" ht="28.7" x14ac:dyDescent="0.5">
      <c r="A21" s="2" t="s">
        <v>112</v>
      </c>
      <c r="B21" s="2" t="s">
        <v>113</v>
      </c>
      <c r="H21" s="7"/>
      <c r="I21" s="7"/>
      <c r="K21" s="4"/>
      <c r="L21" s="4"/>
      <c r="M21" s="20"/>
      <c r="N21" s="2" t="s">
        <v>59</v>
      </c>
      <c r="O21" s="2" t="s">
        <v>114</v>
      </c>
      <c r="P21" s="16" t="s">
        <v>115</v>
      </c>
      <c r="R21" s="16"/>
    </row>
    <row r="22" spans="1:104" ht="41.35" x14ac:dyDescent="0.5">
      <c r="A22" s="2" t="s">
        <v>116</v>
      </c>
      <c r="B22" s="2" t="s">
        <v>117</v>
      </c>
      <c r="C22" s="7" t="s">
        <v>99</v>
      </c>
      <c r="D22" s="37">
        <v>1</v>
      </c>
      <c r="H22" s="2" t="str">
        <f t="shared" ref="H22" si="2">IF(C22="Not Applicable","Not Applicable","")</f>
        <v/>
      </c>
      <c r="I22" s="2" t="str">
        <f t="shared" ref="I22" si="3">IF(C22="Not Applicable","Not Applicable","")</f>
        <v/>
      </c>
      <c r="J22" s="4" t="s">
        <v>118</v>
      </c>
      <c r="K22" s="4">
        <v>5</v>
      </c>
      <c r="L22" s="4">
        <f>Table79[[#This Row],[Weight]]*Table79[[#This Row],[Estimated Percentage applied]]</f>
        <v>5</v>
      </c>
      <c r="M22" s="20"/>
      <c r="N22" s="2" t="s">
        <v>59</v>
      </c>
      <c r="O22" s="2" t="s">
        <v>119</v>
      </c>
      <c r="P22" s="16" t="s">
        <v>120</v>
      </c>
      <c r="Q22" s="2" t="s">
        <v>121</v>
      </c>
      <c r="R22" s="16" t="s">
        <v>122</v>
      </c>
    </row>
    <row r="23" spans="1:104" ht="39" x14ac:dyDescent="0.5">
      <c r="A23" s="2" t="s">
        <v>123</v>
      </c>
      <c r="B23" s="2" t="s">
        <v>124</v>
      </c>
      <c r="C23" s="7" t="s">
        <v>55</v>
      </c>
      <c r="D23" s="37">
        <v>0.8</v>
      </c>
      <c r="F23" s="7" t="s">
        <v>125</v>
      </c>
      <c r="G23" s="7" t="s">
        <v>57</v>
      </c>
      <c r="H23" s="2" t="str">
        <f t="shared" si="0"/>
        <v/>
      </c>
      <c r="I23" s="2" t="str">
        <f t="shared" si="1"/>
        <v/>
      </c>
      <c r="J23" s="4" t="s">
        <v>126</v>
      </c>
      <c r="K23" s="4">
        <v>4</v>
      </c>
      <c r="L23" s="4">
        <f>Table79[[#This Row],[Weight]]*Table79[[#This Row],[Estimated Percentage applied]]</f>
        <v>3.2</v>
      </c>
      <c r="M23" s="20"/>
      <c r="N23" s="2" t="s">
        <v>59</v>
      </c>
      <c r="O23" s="2" t="s">
        <v>127</v>
      </c>
      <c r="P23" s="16" t="s">
        <v>128</v>
      </c>
    </row>
    <row r="24" spans="1:104" ht="31" x14ac:dyDescent="0.5">
      <c r="A24" s="2" t="s">
        <v>129</v>
      </c>
      <c r="B24" s="2" t="s">
        <v>130</v>
      </c>
      <c r="C24" s="7" t="s">
        <v>99</v>
      </c>
      <c r="D24" s="37">
        <v>0.2</v>
      </c>
      <c r="F24" s="7" t="s">
        <v>131</v>
      </c>
      <c r="H24" s="2" t="str">
        <f t="shared" si="0"/>
        <v/>
      </c>
      <c r="I24" s="2" t="str">
        <f t="shared" si="1"/>
        <v/>
      </c>
      <c r="J24" s="4" t="s">
        <v>132</v>
      </c>
      <c r="K24" s="4">
        <v>2</v>
      </c>
      <c r="L24" s="4">
        <f>Table79[[#This Row],[Weight]]*Table79[[#This Row],[Estimated Percentage applied]]</f>
        <v>0.4</v>
      </c>
      <c r="M24" s="20"/>
      <c r="N24" s="2" t="s">
        <v>59</v>
      </c>
      <c r="O24" s="2" t="s">
        <v>133</v>
      </c>
      <c r="P24" s="16" t="s">
        <v>134</v>
      </c>
    </row>
    <row r="25" spans="1:104" x14ac:dyDescent="0.5">
      <c r="A25" s="2" t="s">
        <v>135</v>
      </c>
      <c r="B25" s="2" t="s">
        <v>136</v>
      </c>
      <c r="C25" s="7" t="s">
        <v>73</v>
      </c>
      <c r="D25" s="37">
        <v>1</v>
      </c>
      <c r="H25" s="2" t="str">
        <f t="shared" si="0"/>
        <v/>
      </c>
      <c r="I25" s="2" t="str">
        <f t="shared" si="1"/>
        <v/>
      </c>
      <c r="J25" s="4" t="s">
        <v>137</v>
      </c>
      <c r="K25" s="4">
        <v>3</v>
      </c>
      <c r="L25" s="4">
        <f>Table79[[#This Row],[Weight]]*Table79[[#This Row],[Estimated Percentage applied]]</f>
        <v>3</v>
      </c>
      <c r="M25" s="20"/>
      <c r="N25" s="2"/>
      <c r="O25" s="2"/>
    </row>
    <row r="26" spans="1:104" ht="39" x14ac:dyDescent="0.5">
      <c r="A26" s="2" t="s">
        <v>138</v>
      </c>
      <c r="B26" s="24" t="s">
        <v>139</v>
      </c>
      <c r="C26" s="7" t="s">
        <v>55</v>
      </c>
      <c r="D26" s="37">
        <v>0.8</v>
      </c>
      <c r="F26" s="7" t="s">
        <v>125</v>
      </c>
      <c r="G26" s="7" t="s">
        <v>57</v>
      </c>
      <c r="H26" s="2" t="str">
        <f t="shared" si="0"/>
        <v/>
      </c>
      <c r="I26" s="2" t="str">
        <f t="shared" si="1"/>
        <v/>
      </c>
      <c r="J26" s="4" t="s">
        <v>140</v>
      </c>
      <c r="K26" s="4">
        <v>4</v>
      </c>
      <c r="L26" s="4">
        <f>Table79[[#This Row],[Weight]]*Table79[[#This Row],[Estimated Percentage applied]]</f>
        <v>3.2</v>
      </c>
      <c r="M26" s="20"/>
      <c r="N26" s="2" t="s">
        <v>59</v>
      </c>
      <c r="O26" s="2" t="s">
        <v>101</v>
      </c>
      <c r="P26" s="16" t="s">
        <v>102</v>
      </c>
      <c r="Q26" s="2" t="s">
        <v>141</v>
      </c>
      <c r="R26" s="16" t="s">
        <v>142</v>
      </c>
    </row>
    <row r="27" spans="1:104" ht="20.7" x14ac:dyDescent="0.5">
      <c r="A27" s="2" t="s">
        <v>143</v>
      </c>
      <c r="B27" s="2" t="s">
        <v>144</v>
      </c>
      <c r="C27" s="7" t="s">
        <v>73</v>
      </c>
      <c r="D27" s="37">
        <v>1</v>
      </c>
      <c r="H27" s="2" t="str">
        <f t="shared" si="0"/>
        <v/>
      </c>
      <c r="I27" s="2" t="str">
        <f t="shared" si="1"/>
        <v/>
      </c>
      <c r="J27" s="4" t="s">
        <v>145</v>
      </c>
      <c r="K27" s="4">
        <v>5</v>
      </c>
      <c r="L27" s="4">
        <f>Table79[[#This Row],[Weight]]*Table79[[#This Row],[Estimated Percentage applied]]</f>
        <v>5</v>
      </c>
      <c r="M27" s="20"/>
      <c r="N27" s="2"/>
      <c r="O27" s="2"/>
    </row>
    <row r="28" spans="1:104" x14ac:dyDescent="0.5">
      <c r="A28" s="2" t="s">
        <v>146</v>
      </c>
      <c r="B28" s="2" t="s">
        <v>76</v>
      </c>
      <c r="C28" s="2"/>
      <c r="H28" s="2" t="str">
        <f t="shared" si="0"/>
        <v/>
      </c>
      <c r="I28" s="2" t="str">
        <f t="shared" si="1"/>
        <v/>
      </c>
      <c r="K28" s="4"/>
      <c r="L28" s="4">
        <f>Table79[[#This Row],[Weight]]*Table79[[#This Row],[Estimated Percentage applied]]</f>
        <v>0</v>
      </c>
      <c r="M28" s="20"/>
      <c r="N28" s="2"/>
      <c r="O28" s="2"/>
    </row>
    <row r="29" spans="1:104" s="36" customFormat="1" ht="16" thickBot="1" x14ac:dyDescent="0.55000000000000004">
      <c r="A29" s="32" t="s">
        <v>147</v>
      </c>
      <c r="B29" s="32" t="s">
        <v>148</v>
      </c>
      <c r="C29" s="32"/>
      <c r="D29" s="33"/>
      <c r="E29" s="32"/>
      <c r="F29" s="32"/>
      <c r="G29" s="32" t="s">
        <v>42</v>
      </c>
      <c r="H29" s="32" t="str">
        <f t="shared" si="0"/>
        <v/>
      </c>
      <c r="I29" s="32" t="str">
        <f t="shared" si="1"/>
        <v/>
      </c>
      <c r="J29" s="32"/>
      <c r="K29" s="34"/>
      <c r="L29" s="34"/>
      <c r="M29" s="35"/>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row>
    <row r="30" spans="1:104" x14ac:dyDescent="0.5">
      <c r="A30" s="2" t="s">
        <v>149</v>
      </c>
      <c r="B30" s="2" t="s">
        <v>150</v>
      </c>
      <c r="C30" s="7" t="s">
        <v>73</v>
      </c>
      <c r="D30" s="37">
        <v>1</v>
      </c>
      <c r="H30" s="2" t="str">
        <f t="shared" si="0"/>
        <v/>
      </c>
      <c r="I30" s="2" t="str">
        <f t="shared" si="1"/>
        <v/>
      </c>
      <c r="K30" s="4">
        <v>3</v>
      </c>
      <c r="L30" s="4">
        <f>Table79[[#This Row],[Weight]]*Table79[[#This Row],[Estimated Percentage applied]]</f>
        <v>3</v>
      </c>
      <c r="M30" s="20"/>
      <c r="N30" s="2"/>
      <c r="O30" s="2"/>
    </row>
    <row r="31" spans="1:104" ht="26" x14ac:dyDescent="0.5">
      <c r="A31" s="2" t="s">
        <v>151</v>
      </c>
      <c r="B31" s="2" t="s">
        <v>152</v>
      </c>
      <c r="C31" s="7" t="s">
        <v>153</v>
      </c>
      <c r="D31" s="37">
        <v>1</v>
      </c>
      <c r="F31" s="7" t="s">
        <v>154</v>
      </c>
      <c r="G31" s="7" t="s">
        <v>69</v>
      </c>
      <c r="H31" s="2" t="str">
        <f t="shared" si="0"/>
        <v/>
      </c>
      <c r="I31" s="2" t="str">
        <f t="shared" si="1"/>
        <v/>
      </c>
      <c r="J31" s="4" t="s">
        <v>155</v>
      </c>
      <c r="K31" s="4">
        <v>2</v>
      </c>
      <c r="L31" s="4">
        <f>Table79[[#This Row],[Weight]]*Table79[[#This Row],[Estimated Percentage applied]]</f>
        <v>2</v>
      </c>
      <c r="M31" s="20"/>
      <c r="N31" s="2"/>
      <c r="O31" s="2"/>
    </row>
    <row r="32" spans="1:104" x14ac:dyDescent="0.5">
      <c r="A32" s="2" t="s">
        <v>156</v>
      </c>
      <c r="B32" s="24" t="s">
        <v>157</v>
      </c>
      <c r="C32" s="7" t="s">
        <v>73</v>
      </c>
      <c r="D32" s="37">
        <v>1</v>
      </c>
      <c r="H32" s="2" t="str">
        <f t="shared" si="0"/>
        <v/>
      </c>
      <c r="I32" s="2" t="str">
        <f t="shared" si="1"/>
        <v/>
      </c>
      <c r="J32" s="4" t="s">
        <v>158</v>
      </c>
      <c r="K32" s="4">
        <v>3</v>
      </c>
      <c r="L32" s="4">
        <f>Table79[[#This Row],[Weight]]*Table79[[#This Row],[Estimated Percentage applied]]</f>
        <v>3</v>
      </c>
      <c r="M32" s="20"/>
      <c r="N32" s="2"/>
      <c r="O32" s="2"/>
    </row>
    <row r="33" spans="1:104" ht="43" x14ac:dyDescent="0.5">
      <c r="A33" s="2" t="s">
        <v>159</v>
      </c>
      <c r="B33" s="2" t="s">
        <v>160</v>
      </c>
      <c r="C33" s="7" t="s">
        <v>73</v>
      </c>
      <c r="D33" s="37">
        <v>1</v>
      </c>
      <c r="H33" s="2" t="str">
        <f t="shared" si="0"/>
        <v/>
      </c>
      <c r="I33" s="2" t="str">
        <f t="shared" si="1"/>
        <v/>
      </c>
      <c r="J33" s="4" t="s">
        <v>161</v>
      </c>
      <c r="K33" s="4">
        <v>3</v>
      </c>
      <c r="L33" s="4">
        <f>Table79[[#This Row],[Weight]]*Table79[[#This Row],[Estimated Percentage applied]]</f>
        <v>3</v>
      </c>
      <c r="M33" s="20"/>
      <c r="N33" s="2"/>
      <c r="O33" s="2"/>
    </row>
    <row r="34" spans="1:104" x14ac:dyDescent="0.5">
      <c r="A34" s="2" t="s">
        <v>162</v>
      </c>
      <c r="B34" s="2" t="s">
        <v>76</v>
      </c>
      <c r="H34" s="2" t="str">
        <f t="shared" si="0"/>
        <v/>
      </c>
      <c r="I34" s="2" t="str">
        <f t="shared" si="1"/>
        <v/>
      </c>
      <c r="K34" s="4"/>
      <c r="L34" s="4"/>
      <c r="M34" s="20"/>
      <c r="N34" s="2"/>
      <c r="O34" s="2"/>
    </row>
    <row r="35" spans="1:104" s="30" customFormat="1" ht="18.350000000000001" thickBot="1" x14ac:dyDescent="0.55000000000000004">
      <c r="A35" s="28" t="s">
        <v>163</v>
      </c>
      <c r="B35" s="28" t="s">
        <v>164</v>
      </c>
      <c r="C35" s="28"/>
      <c r="D35" s="29"/>
      <c r="E35" s="28"/>
      <c r="F35" s="28"/>
      <c r="G35" s="28" t="s">
        <v>39</v>
      </c>
      <c r="H35" s="28" t="str">
        <f t="shared" si="0"/>
        <v/>
      </c>
      <c r="I35" s="28" t="str">
        <f t="shared" si="0"/>
        <v/>
      </c>
      <c r="J35" s="28"/>
      <c r="K35" s="28">
        <f>SUM(K37:K54)</f>
        <v>30</v>
      </c>
      <c r="L35" s="28">
        <f>SUM(L37:L54)</f>
        <v>11.600000000000001</v>
      </c>
      <c r="M35" s="31">
        <f>Table79[[#This Row],[Score]]/Table79[[#This Row],[Weight]]</f>
        <v>0.38666666666666671</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row>
    <row r="36" spans="1:104" s="36" customFormat="1" ht="16.350000000000001" thickTop="1" thickBot="1" x14ac:dyDescent="0.55000000000000004">
      <c r="A36" s="32" t="s">
        <v>165</v>
      </c>
      <c r="B36" s="32" t="s">
        <v>166</v>
      </c>
      <c r="C36" s="32"/>
      <c r="D36" s="33"/>
      <c r="E36" s="32"/>
      <c r="F36" s="32"/>
      <c r="G36" s="32" t="s">
        <v>42</v>
      </c>
      <c r="H36" s="32" t="str">
        <f t="shared" si="0"/>
        <v/>
      </c>
      <c r="I36" s="32" t="str">
        <f t="shared" si="1"/>
        <v/>
      </c>
      <c r="J36" s="34"/>
      <c r="K36" s="34"/>
      <c r="L36" s="34"/>
      <c r="M36" s="35"/>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row>
    <row r="37" spans="1:104" ht="82.7" x14ac:dyDescent="0.5">
      <c r="A37" s="2" t="s">
        <v>167</v>
      </c>
      <c r="B37" s="24" t="s">
        <v>168</v>
      </c>
      <c r="C37" s="7" t="s">
        <v>55</v>
      </c>
      <c r="D37" s="37">
        <v>0.1</v>
      </c>
      <c r="F37" s="7" t="s">
        <v>169</v>
      </c>
      <c r="G37" s="7" t="s">
        <v>81</v>
      </c>
      <c r="H37" s="2" t="str">
        <f t="shared" si="0"/>
        <v/>
      </c>
      <c r="I37" s="2" t="str">
        <f t="shared" si="1"/>
        <v/>
      </c>
      <c r="J37" s="4" t="s">
        <v>170</v>
      </c>
      <c r="K37" s="4">
        <v>5</v>
      </c>
      <c r="L37" s="4">
        <f>Table79[[#This Row],[Weight]]*Table79[[#This Row],[Estimated Percentage applied]]</f>
        <v>0.5</v>
      </c>
      <c r="M37" s="20"/>
      <c r="N37" s="2" t="s">
        <v>59</v>
      </c>
      <c r="O37" s="2" t="s">
        <v>171</v>
      </c>
      <c r="P37" s="16" t="s">
        <v>172</v>
      </c>
      <c r="Q37" s="2" t="s">
        <v>173</v>
      </c>
    </row>
    <row r="38" spans="1:104" ht="28.7" x14ac:dyDescent="0.5">
      <c r="A38" s="2" t="s">
        <v>174</v>
      </c>
      <c r="B38" s="2" t="s">
        <v>175</v>
      </c>
      <c r="H38" s="7"/>
      <c r="I38" s="7"/>
      <c r="K38" s="4"/>
      <c r="L38" s="4"/>
      <c r="M38" s="20"/>
      <c r="N38" s="2" t="s">
        <v>59</v>
      </c>
      <c r="O38" s="2" t="s">
        <v>171</v>
      </c>
      <c r="P38" s="16" t="s">
        <v>172</v>
      </c>
    </row>
    <row r="39" spans="1:104" ht="14.7" thickBot="1" x14ac:dyDescent="0.55000000000000004">
      <c r="A39" s="3" t="s">
        <v>176</v>
      </c>
      <c r="B39" s="2" t="s">
        <v>76</v>
      </c>
      <c r="C39" s="11"/>
      <c r="D39" s="39"/>
      <c r="E39" s="11"/>
      <c r="F39" s="11"/>
      <c r="G39" s="11"/>
      <c r="H39" s="2" t="str">
        <f t="shared" si="0"/>
        <v/>
      </c>
      <c r="I39" s="2" t="str">
        <f t="shared" si="1"/>
        <v/>
      </c>
      <c r="J39" s="13"/>
      <c r="K39" s="13"/>
      <c r="L39" s="13">
        <f>Table79[[#This Row],[Weight]]*Table79[[#This Row],[Estimated Percentage applied]]</f>
        <v>0</v>
      </c>
      <c r="M39" s="21"/>
      <c r="N39" s="2"/>
      <c r="O39" s="2"/>
    </row>
    <row r="40" spans="1:104" s="36" customFormat="1" ht="63" thickBot="1" x14ac:dyDescent="0.55000000000000004">
      <c r="A40" s="32" t="s">
        <v>177</v>
      </c>
      <c r="B40" s="32" t="s">
        <v>178</v>
      </c>
      <c r="C40" s="32"/>
      <c r="D40" s="33"/>
      <c r="E40" s="32"/>
      <c r="F40" s="32"/>
      <c r="G40" s="32" t="s">
        <v>42</v>
      </c>
      <c r="H40" s="32" t="str">
        <f t="shared" si="0"/>
        <v/>
      </c>
      <c r="I40" s="32" t="str">
        <f t="shared" si="1"/>
        <v/>
      </c>
      <c r="J40" s="34" t="s">
        <v>179</v>
      </c>
      <c r="K40" s="34"/>
      <c r="L40" s="34"/>
      <c r="M40" s="35"/>
      <c r="N40" s="2" t="s">
        <v>59</v>
      </c>
      <c r="O40" s="2" t="s">
        <v>171</v>
      </c>
      <c r="P40" s="16" t="s">
        <v>172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row>
    <row r="41" spans="1:104" ht="52" x14ac:dyDescent="0.5">
      <c r="A41" s="2" t="s">
        <v>180</v>
      </c>
      <c r="B41" s="2" t="s">
        <v>181</v>
      </c>
      <c r="C41" s="7" t="s">
        <v>55</v>
      </c>
      <c r="D41" s="37">
        <v>0.5</v>
      </c>
      <c r="F41" s="7" t="s">
        <v>182</v>
      </c>
      <c r="G41" s="7" t="s">
        <v>81</v>
      </c>
      <c r="H41" s="2" t="str">
        <f t="shared" si="0"/>
        <v/>
      </c>
      <c r="I41" s="2" t="str">
        <f t="shared" si="1"/>
        <v/>
      </c>
      <c r="J41" s="4" t="s">
        <v>183</v>
      </c>
      <c r="K41" s="4">
        <v>2</v>
      </c>
      <c r="L41" s="4">
        <f>Table79[[#This Row],[Weight]]*Table79[[#This Row],[Estimated Percentage applied]]</f>
        <v>1</v>
      </c>
      <c r="M41" s="20"/>
      <c r="N41" s="2" t="s">
        <v>59</v>
      </c>
      <c r="O41" s="2" t="s">
        <v>184</v>
      </c>
      <c r="P41" s="16" t="s">
        <v>172</v>
      </c>
    </row>
    <row r="42" spans="1:104" ht="62" x14ac:dyDescent="0.5">
      <c r="A42" s="2" t="s">
        <v>185</v>
      </c>
      <c r="B42" s="2" t="s">
        <v>186</v>
      </c>
      <c r="C42" s="7" t="s">
        <v>73</v>
      </c>
      <c r="D42" s="37">
        <v>1</v>
      </c>
      <c r="H42" s="2" t="str">
        <f t="shared" si="0"/>
        <v/>
      </c>
      <c r="I42" s="2" t="str">
        <f t="shared" si="1"/>
        <v/>
      </c>
      <c r="J42" s="4" t="s">
        <v>187</v>
      </c>
      <c r="K42" s="4">
        <v>5</v>
      </c>
      <c r="L42" s="4">
        <f>Table79[[#This Row],[Weight]]*Table79[[#This Row],[Estimated Percentage applied]]</f>
        <v>5</v>
      </c>
      <c r="M42" s="20"/>
      <c r="N42" s="2" t="s">
        <v>59</v>
      </c>
      <c r="O42" s="1" t="s">
        <v>188</v>
      </c>
      <c r="P42" s="1"/>
      <c r="Q42" s="1" t="s">
        <v>189</v>
      </c>
    </row>
    <row r="43" spans="1:104" ht="43" x14ac:dyDescent="0.5">
      <c r="A43" s="2" t="s">
        <v>190</v>
      </c>
      <c r="B43" s="24" t="s">
        <v>191</v>
      </c>
      <c r="C43" s="7" t="s">
        <v>99</v>
      </c>
      <c r="D43" s="37">
        <v>0.1</v>
      </c>
      <c r="F43" s="7" t="s">
        <v>192</v>
      </c>
      <c r="G43" s="7" t="s">
        <v>81</v>
      </c>
      <c r="H43" s="2" t="str">
        <f t="shared" si="0"/>
        <v/>
      </c>
      <c r="I43" s="2" t="str">
        <f t="shared" si="1"/>
        <v/>
      </c>
      <c r="J43" s="4" t="s">
        <v>193</v>
      </c>
      <c r="K43" s="4">
        <v>2</v>
      </c>
      <c r="L43" s="4">
        <f>Table79[[#This Row],[Weight]]*Table79[[#This Row],[Estimated Percentage applied]]</f>
        <v>0.2</v>
      </c>
      <c r="M43" s="20"/>
      <c r="N43" s="2" t="s">
        <v>59</v>
      </c>
      <c r="O43" s="2" t="s">
        <v>194</v>
      </c>
      <c r="P43" s="16" t="s">
        <v>172</v>
      </c>
    </row>
    <row r="44" spans="1:104" ht="39" x14ac:dyDescent="0.5">
      <c r="A44" s="2" t="s">
        <v>195</v>
      </c>
      <c r="B44" s="2" t="s">
        <v>196</v>
      </c>
      <c r="C44" s="7" t="s">
        <v>55</v>
      </c>
      <c r="D44" s="37">
        <v>0.4</v>
      </c>
      <c r="F44" s="7" t="s">
        <v>197</v>
      </c>
      <c r="G44" s="7" t="s">
        <v>69</v>
      </c>
      <c r="H44" s="2" t="str">
        <f t="shared" si="0"/>
        <v/>
      </c>
      <c r="I44" s="2" t="str">
        <f t="shared" si="1"/>
        <v/>
      </c>
      <c r="J44" s="4" t="s">
        <v>198</v>
      </c>
      <c r="K44" s="4">
        <v>1</v>
      </c>
      <c r="L44" s="4">
        <f>Table79[[#This Row],[Weight]]*Table79[[#This Row],[Estimated Percentage applied]]</f>
        <v>0.4</v>
      </c>
      <c r="M44" s="20"/>
      <c r="N44" s="2"/>
      <c r="O44" s="2"/>
    </row>
    <row r="45" spans="1:104" x14ac:dyDescent="0.5">
      <c r="A45" s="2" t="s">
        <v>199</v>
      </c>
      <c r="B45" s="2" t="s">
        <v>76</v>
      </c>
      <c r="H45" s="2" t="str">
        <f t="shared" si="0"/>
        <v/>
      </c>
      <c r="I45" s="2" t="str">
        <f t="shared" si="1"/>
        <v/>
      </c>
      <c r="K45" s="4"/>
      <c r="L45" s="4"/>
      <c r="M45" s="20"/>
      <c r="N45" s="2"/>
      <c r="O45" s="2"/>
    </row>
    <row r="46" spans="1:104" ht="16" thickBot="1" x14ac:dyDescent="0.55000000000000004">
      <c r="A46" s="32" t="s">
        <v>200</v>
      </c>
      <c r="B46" s="32" t="s">
        <v>201</v>
      </c>
      <c r="C46" s="32"/>
      <c r="D46" s="32"/>
      <c r="E46" s="32"/>
      <c r="F46" s="32"/>
      <c r="G46" s="32" t="s">
        <v>42</v>
      </c>
      <c r="H46" s="32" t="str">
        <f t="shared" si="0"/>
        <v/>
      </c>
      <c r="I46" s="32" t="str">
        <f t="shared" si="1"/>
        <v/>
      </c>
      <c r="J46" s="32"/>
      <c r="K46" s="32"/>
      <c r="L46" s="32"/>
      <c r="M46" s="32"/>
      <c r="N46" s="2"/>
      <c r="O46" s="2"/>
    </row>
    <row r="47" spans="1:104" ht="93" x14ac:dyDescent="0.5">
      <c r="A47" s="2" t="s">
        <v>202</v>
      </c>
      <c r="B47" s="2" t="s">
        <v>203</v>
      </c>
      <c r="C47" s="7" t="s">
        <v>153</v>
      </c>
      <c r="D47" s="37">
        <v>1</v>
      </c>
      <c r="H47" s="2" t="str">
        <f t="shared" si="0"/>
        <v/>
      </c>
      <c r="I47" s="2" t="str">
        <f t="shared" si="1"/>
        <v/>
      </c>
      <c r="J47" s="4" t="s">
        <v>204</v>
      </c>
      <c r="K47" s="4">
        <v>2</v>
      </c>
      <c r="L47" s="4">
        <f>Table79[[#This Row],[Weight]]*Table79[[#This Row],[Estimated Percentage applied]]</f>
        <v>2</v>
      </c>
      <c r="M47" s="20"/>
      <c r="N47" s="2" t="s">
        <v>59</v>
      </c>
      <c r="O47" s="2"/>
      <c r="P47" s="2" t="s">
        <v>205</v>
      </c>
      <c r="Q47" s="16" t="s">
        <v>206</v>
      </c>
      <c r="R47" s="16" t="s">
        <v>207</v>
      </c>
      <c r="S47" s="2" t="s">
        <v>208</v>
      </c>
      <c r="T47" s="2" t="s">
        <v>209</v>
      </c>
    </row>
    <row r="48" spans="1:104" x14ac:dyDescent="0.5">
      <c r="A48" s="2" t="s">
        <v>210</v>
      </c>
      <c r="B48" s="2" t="s">
        <v>76</v>
      </c>
      <c r="H48" s="2" t="str">
        <f t="shared" si="0"/>
        <v/>
      </c>
      <c r="I48" s="2" t="str">
        <f t="shared" si="1"/>
        <v/>
      </c>
      <c r="K48" s="4"/>
      <c r="L48" s="4"/>
      <c r="M48" s="20"/>
      <c r="N48" s="2"/>
      <c r="O48" s="2"/>
    </row>
    <row r="49" spans="1:104" s="32" customFormat="1" ht="16" thickBot="1" x14ac:dyDescent="0.55000000000000004">
      <c r="A49" s="32" t="s">
        <v>211</v>
      </c>
      <c r="B49" s="32" t="s">
        <v>212</v>
      </c>
      <c r="G49" s="32" t="s">
        <v>42</v>
      </c>
      <c r="H49" s="32" t="str">
        <f t="shared" si="0"/>
        <v/>
      </c>
      <c r="I49" s="32" t="str">
        <f t="shared" si="1"/>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row>
    <row r="50" spans="1:104" ht="26" x14ac:dyDescent="0.5">
      <c r="A50" s="2" t="s">
        <v>213</v>
      </c>
      <c r="B50" s="2" t="s">
        <v>214</v>
      </c>
      <c r="C50" s="7" t="s">
        <v>55</v>
      </c>
      <c r="D50" s="37">
        <v>0.5</v>
      </c>
      <c r="F50" s="7" t="s">
        <v>215</v>
      </c>
      <c r="G50" s="7" t="s">
        <v>69</v>
      </c>
      <c r="H50" s="2" t="str">
        <f t="shared" si="0"/>
        <v/>
      </c>
      <c r="I50" s="2" t="str">
        <f t="shared" si="1"/>
        <v/>
      </c>
      <c r="J50" s="4" t="s">
        <v>216</v>
      </c>
      <c r="K50" s="4">
        <v>5</v>
      </c>
      <c r="L50" s="4">
        <f>Table79[[#This Row],[Weight]]*Table79[[#This Row],[Estimated Percentage applied]]</f>
        <v>2.5</v>
      </c>
      <c r="M50" s="20"/>
      <c r="N50" s="2" t="s">
        <v>59</v>
      </c>
      <c r="O50" s="2" t="s">
        <v>217</v>
      </c>
      <c r="P50" s="16" t="s">
        <v>218</v>
      </c>
    </row>
    <row r="51" spans="1:104" ht="28.7" x14ac:dyDescent="0.5">
      <c r="A51" s="2" t="s">
        <v>219</v>
      </c>
      <c r="B51" s="2" t="s">
        <v>220</v>
      </c>
      <c r="C51" s="7" t="s">
        <v>99</v>
      </c>
      <c r="D51" s="37">
        <v>0</v>
      </c>
      <c r="F51" s="16" t="s">
        <v>221</v>
      </c>
      <c r="G51" s="7" t="s">
        <v>81</v>
      </c>
      <c r="H51" s="2" t="str">
        <f t="shared" si="0"/>
        <v/>
      </c>
      <c r="I51" s="2" t="str">
        <f t="shared" si="1"/>
        <v/>
      </c>
      <c r="J51" s="4" t="s">
        <v>222</v>
      </c>
      <c r="K51" s="4">
        <v>4</v>
      </c>
      <c r="L51" s="4">
        <f>Table79[[#This Row],[Weight]]*Table79[[#This Row],[Estimated Percentage applied]]</f>
        <v>0</v>
      </c>
      <c r="M51" s="20"/>
      <c r="N51" s="2" t="s">
        <v>59</v>
      </c>
      <c r="O51" s="2" t="s">
        <v>223</v>
      </c>
      <c r="P51" s="16" t="s">
        <v>224</v>
      </c>
      <c r="Q51" s="2" t="s">
        <v>225</v>
      </c>
      <c r="R51" s="16" t="s">
        <v>224</v>
      </c>
    </row>
    <row r="52" spans="1:104" ht="28.7" x14ac:dyDescent="0.5">
      <c r="A52" s="2" t="s">
        <v>226</v>
      </c>
      <c r="B52" s="2" t="s">
        <v>227</v>
      </c>
      <c r="C52" s="7" t="s">
        <v>99</v>
      </c>
      <c r="D52" s="37">
        <v>0</v>
      </c>
      <c r="F52" s="7" t="s">
        <v>228</v>
      </c>
      <c r="G52" s="7" t="s">
        <v>69</v>
      </c>
      <c r="H52" s="2" t="str">
        <f t="shared" si="0"/>
        <v/>
      </c>
      <c r="I52" s="2" t="str">
        <f t="shared" si="1"/>
        <v/>
      </c>
      <c r="K52" s="4">
        <v>2</v>
      </c>
      <c r="L52" s="4">
        <f>Table79[[#This Row],[Weight]]*Table79[[#This Row],[Estimated Percentage applied]]</f>
        <v>0</v>
      </c>
      <c r="M52" s="20"/>
      <c r="N52" s="2" t="s">
        <v>59</v>
      </c>
      <c r="O52" s="2" t="s">
        <v>223</v>
      </c>
      <c r="P52" s="16" t="s">
        <v>224</v>
      </c>
    </row>
    <row r="53" spans="1:104" ht="14.7" thickBot="1" x14ac:dyDescent="0.55000000000000004">
      <c r="A53" s="2" t="s">
        <v>229</v>
      </c>
      <c r="B53" s="2" t="s">
        <v>230</v>
      </c>
      <c r="C53" s="7" t="s">
        <v>99</v>
      </c>
      <c r="D53" s="37">
        <v>0</v>
      </c>
      <c r="E53" s="14"/>
      <c r="F53" s="14"/>
      <c r="G53" s="7" t="s">
        <v>69</v>
      </c>
      <c r="H53" s="2" t="str">
        <f t="shared" si="0"/>
        <v/>
      </c>
      <c r="I53" s="2" t="str">
        <f t="shared" si="1"/>
        <v/>
      </c>
      <c r="J53" s="40" t="s">
        <v>231</v>
      </c>
      <c r="K53" s="4">
        <v>2</v>
      </c>
      <c r="L53" s="4">
        <f>Table79[[#This Row],[Weight]]*Table79[[#This Row],[Estimated Percentage applied]]</f>
        <v>0</v>
      </c>
      <c r="M53" s="20"/>
      <c r="N53" s="2"/>
      <c r="O53" s="2"/>
    </row>
    <row r="54" spans="1:104" ht="14.7" thickTop="1" x14ac:dyDescent="0.5">
      <c r="A54" s="2" t="s">
        <v>232</v>
      </c>
      <c r="B54" s="2" t="s">
        <v>76</v>
      </c>
      <c r="H54" s="2" t="str">
        <f t="shared" si="0"/>
        <v/>
      </c>
      <c r="I54" s="2" t="str">
        <f t="shared" si="1"/>
        <v/>
      </c>
      <c r="K54" s="4"/>
      <c r="L54" s="4">
        <f>Table79[[#This Row],[Weight]]*Table79[[#This Row],[Estimated Percentage applied]]</f>
        <v>0</v>
      </c>
      <c r="M54" s="20"/>
      <c r="N54" s="2"/>
      <c r="O54" s="2"/>
    </row>
    <row r="55" spans="1:104" ht="19.7" thickBot="1" x14ac:dyDescent="0.55000000000000004">
      <c r="A55" s="41" t="s">
        <v>233</v>
      </c>
      <c r="B55" s="41" t="s">
        <v>234</v>
      </c>
      <c r="C55" s="42"/>
      <c r="D55" s="43"/>
      <c r="E55" s="42"/>
      <c r="F55" s="42"/>
      <c r="G55" s="42" t="s">
        <v>39</v>
      </c>
      <c r="H55" s="28" t="str">
        <f t="shared" si="0"/>
        <v/>
      </c>
      <c r="I55" s="28" t="str">
        <f t="shared" si="0"/>
        <v/>
      </c>
      <c r="J55" s="44"/>
      <c r="K55" s="44">
        <f>SUM(K57:K90)</f>
        <v>61</v>
      </c>
      <c r="L55" s="44">
        <f>SUM(L57:L90)</f>
        <v>360.2</v>
      </c>
      <c r="M55" s="45">
        <f>Table79[[#This Row],[Score]]/Table79[[#This Row],[Weight]]</f>
        <v>5.9049180327868847</v>
      </c>
      <c r="N55" s="2"/>
      <c r="O55" s="2"/>
    </row>
    <row r="56" spans="1:104" ht="16.350000000000001" thickTop="1" thickBot="1" x14ac:dyDescent="0.55000000000000004">
      <c r="A56" s="32" t="s">
        <v>235</v>
      </c>
      <c r="B56" s="32" t="s">
        <v>236</v>
      </c>
      <c r="C56" s="32"/>
      <c r="D56" s="32"/>
      <c r="E56" s="32"/>
      <c r="F56" s="32"/>
      <c r="G56" s="32" t="s">
        <v>42</v>
      </c>
      <c r="H56" s="32" t="str">
        <f t="shared" si="0"/>
        <v/>
      </c>
      <c r="I56" s="32" t="str">
        <f t="shared" ref="I56" si="4">IF(C56="Not Applicable","Not Applicable","")</f>
        <v/>
      </c>
      <c r="J56" s="32"/>
      <c r="K56" s="32"/>
      <c r="L56" s="32"/>
      <c r="M56" s="32"/>
      <c r="N56" s="2"/>
      <c r="O56" s="2"/>
    </row>
    <row r="57" spans="1:104" ht="62" x14ac:dyDescent="0.5">
      <c r="A57" s="2" t="s">
        <v>237</v>
      </c>
      <c r="B57" s="2" t="s">
        <v>238</v>
      </c>
      <c r="C57" s="7" t="s">
        <v>73</v>
      </c>
      <c r="D57" s="37">
        <v>1</v>
      </c>
      <c r="H57" s="2" t="str">
        <f t="shared" si="0"/>
        <v/>
      </c>
      <c r="I57" s="2" t="str">
        <f t="shared" si="1"/>
        <v/>
      </c>
      <c r="J57" s="4" t="s">
        <v>239</v>
      </c>
      <c r="K57" s="4">
        <v>5</v>
      </c>
      <c r="L57" s="4">
        <f>Table79[[#This Row],[Weight]]*Table79[[#This Row],[Estimated Percentage applied]]</f>
        <v>5</v>
      </c>
      <c r="M57" s="20"/>
      <c r="N57" s="2" t="s">
        <v>59</v>
      </c>
      <c r="O57" s="2" t="s">
        <v>240</v>
      </c>
      <c r="P57" s="62" t="s">
        <v>241</v>
      </c>
      <c r="Q57" s="2" t="s">
        <v>242</v>
      </c>
      <c r="R57" s="16" t="s">
        <v>243</v>
      </c>
    </row>
    <row r="58" spans="1:104" ht="31.7" thickBot="1" x14ac:dyDescent="0.55000000000000004">
      <c r="A58" s="32" t="s">
        <v>244</v>
      </c>
      <c r="B58" s="32" t="s">
        <v>245</v>
      </c>
      <c r="C58" s="32"/>
      <c r="D58" s="32"/>
      <c r="E58" s="32"/>
      <c r="F58" s="32"/>
      <c r="G58" s="32" t="s">
        <v>42</v>
      </c>
      <c r="H58" s="32" t="str">
        <f t="shared" si="0"/>
        <v/>
      </c>
      <c r="I58" s="32" t="str">
        <f t="shared" si="1"/>
        <v/>
      </c>
      <c r="J58" s="32"/>
      <c r="K58" s="32"/>
      <c r="L58" s="32">
        <f>Table79[[#This Row],[Weight]]*Table79[[#This Row],[Estimated Percentage applied]]</f>
        <v>0</v>
      </c>
      <c r="M58" s="32"/>
      <c r="N58" s="2"/>
      <c r="O58" s="2"/>
    </row>
    <row r="59" spans="1:104" ht="86" x14ac:dyDescent="0.5">
      <c r="A59" s="2" t="s">
        <v>246</v>
      </c>
      <c r="B59" s="2" t="s">
        <v>247</v>
      </c>
      <c r="C59" s="7" t="s">
        <v>73</v>
      </c>
      <c r="D59" s="37">
        <v>1</v>
      </c>
      <c r="H59" s="2" t="str">
        <f t="shared" si="0"/>
        <v/>
      </c>
      <c r="I59" s="2" t="str">
        <f t="shared" si="1"/>
        <v/>
      </c>
      <c r="J59" s="4" t="s">
        <v>248</v>
      </c>
      <c r="K59" s="4">
        <v>4</v>
      </c>
      <c r="L59" s="4">
        <f>Table79[[#This Row],[Weight]]*Table79[[#This Row],[Estimated Percentage applied]]</f>
        <v>4</v>
      </c>
      <c r="M59" s="20"/>
      <c r="N59" s="2" t="s">
        <v>59</v>
      </c>
      <c r="O59" s="2" t="s">
        <v>249</v>
      </c>
      <c r="P59" s="16" t="s">
        <v>243</v>
      </c>
    </row>
    <row r="60" spans="1:104" ht="41.35" x14ac:dyDescent="0.5">
      <c r="A60" s="2" t="s">
        <v>250</v>
      </c>
      <c r="B60" s="2" t="s">
        <v>251</v>
      </c>
      <c r="C60" s="7" t="s">
        <v>73</v>
      </c>
      <c r="D60" s="37">
        <v>1</v>
      </c>
      <c r="H60" s="2" t="str">
        <f t="shared" si="0"/>
        <v/>
      </c>
      <c r="I60" s="2" t="str">
        <f t="shared" si="1"/>
        <v/>
      </c>
      <c r="J60" s="4" t="s">
        <v>252</v>
      </c>
      <c r="K60" s="4">
        <v>2</v>
      </c>
      <c r="L60" s="4">
        <f>Table79[[#This Row],[Weight]]*Table79[[#This Row],[Estimated Percentage applied]]</f>
        <v>2</v>
      </c>
      <c r="M60" s="20"/>
      <c r="N60" s="2"/>
      <c r="O60" s="2"/>
    </row>
    <row r="61" spans="1:104" ht="39" x14ac:dyDescent="0.5">
      <c r="A61" s="2" t="s">
        <v>253</v>
      </c>
      <c r="B61" s="2" t="s">
        <v>254</v>
      </c>
      <c r="C61" s="7" t="s">
        <v>99</v>
      </c>
      <c r="D61" s="37">
        <v>0</v>
      </c>
      <c r="F61" s="7" t="s">
        <v>255</v>
      </c>
      <c r="G61" s="7" t="s">
        <v>57</v>
      </c>
      <c r="H61" s="2" t="str">
        <f t="shared" si="0"/>
        <v/>
      </c>
      <c r="I61" s="2" t="str">
        <f t="shared" si="1"/>
        <v/>
      </c>
      <c r="J61" s="4" t="s">
        <v>256</v>
      </c>
      <c r="K61" s="4">
        <v>1</v>
      </c>
      <c r="L61" s="4">
        <f>Table79[[#This Row],[Weight]]*Table79[[#This Row],[Estimated Percentage applied]]</f>
        <v>0</v>
      </c>
      <c r="M61" s="20"/>
      <c r="N61" s="2"/>
      <c r="O61" s="2"/>
    </row>
    <row r="62" spans="1:104" ht="16" thickBot="1" x14ac:dyDescent="0.55000000000000004">
      <c r="A62" s="32" t="s">
        <v>257</v>
      </c>
      <c r="B62" s="32" t="s">
        <v>258</v>
      </c>
      <c r="C62" s="32"/>
      <c r="D62" s="32"/>
      <c r="E62" s="32"/>
      <c r="F62" s="32"/>
      <c r="G62" s="32" t="s">
        <v>42</v>
      </c>
      <c r="H62" s="32" t="str">
        <f t="shared" si="0"/>
        <v/>
      </c>
      <c r="I62" s="32" t="str">
        <f t="shared" si="1"/>
        <v/>
      </c>
      <c r="J62" s="32"/>
      <c r="K62" s="32"/>
      <c r="L62" s="32"/>
      <c r="M62" s="32"/>
      <c r="N62" s="2"/>
      <c r="O62" s="2"/>
    </row>
    <row r="63" spans="1:104" ht="31" x14ac:dyDescent="0.5">
      <c r="A63" s="2" t="s">
        <v>259</v>
      </c>
      <c r="B63" s="2" t="s">
        <v>260</v>
      </c>
      <c r="C63" s="7" t="s">
        <v>73</v>
      </c>
      <c r="D63" s="37">
        <v>1</v>
      </c>
      <c r="H63" s="2" t="str">
        <f t="shared" si="0"/>
        <v/>
      </c>
      <c r="I63" s="2" t="str">
        <f t="shared" si="1"/>
        <v/>
      </c>
      <c r="J63" s="4" t="s">
        <v>261</v>
      </c>
      <c r="K63" s="4">
        <v>5</v>
      </c>
      <c r="L63" s="4">
        <f>Table79[[#This Row],[Weight]]*Table79[[#This Row],[Estimated Percentage applied]]</f>
        <v>5</v>
      </c>
      <c r="M63" s="20"/>
      <c r="N63" s="2"/>
      <c r="O63" s="2"/>
    </row>
    <row r="64" spans="1:104" ht="16" thickBot="1" x14ac:dyDescent="0.55000000000000004">
      <c r="A64" s="32" t="s">
        <v>262</v>
      </c>
      <c r="B64" s="32" t="s">
        <v>263</v>
      </c>
      <c r="C64" s="32"/>
      <c r="D64" s="32"/>
      <c r="E64" s="32"/>
      <c r="F64" s="32"/>
      <c r="G64" s="32" t="s">
        <v>42</v>
      </c>
      <c r="H64" s="32" t="str">
        <f t="shared" si="0"/>
        <v/>
      </c>
      <c r="I64" s="32" t="str">
        <f t="shared" si="1"/>
        <v/>
      </c>
      <c r="J64" s="32"/>
      <c r="K64" s="32"/>
      <c r="L64" s="32">
        <f>Table79[[#This Row],[Weight]]*Table79[[#This Row],[Estimated Percentage applied]]</f>
        <v>0</v>
      </c>
      <c r="M64" s="32"/>
      <c r="N64" s="2"/>
      <c r="O64" s="2"/>
    </row>
    <row r="65" spans="1:104" ht="31.35" thickBot="1" x14ac:dyDescent="0.55000000000000004">
      <c r="A65" s="2" t="s">
        <v>264</v>
      </c>
      <c r="B65" s="2" t="s">
        <v>265</v>
      </c>
      <c r="C65" s="11" t="s">
        <v>73</v>
      </c>
      <c r="D65" s="37">
        <v>1</v>
      </c>
      <c r="F65" s="7" t="s">
        <v>266</v>
      </c>
      <c r="G65" s="7" t="s">
        <v>69</v>
      </c>
      <c r="H65" s="2" t="str">
        <f t="shared" si="0"/>
        <v/>
      </c>
      <c r="I65" s="2" t="str">
        <f t="shared" si="1"/>
        <v/>
      </c>
      <c r="J65" s="4" t="s">
        <v>267</v>
      </c>
      <c r="K65" s="4">
        <v>5</v>
      </c>
      <c r="L65" s="4">
        <f>Table79[[#This Row],[Weight]]*Table79[[#This Row],[Estimated Percentage applied]]</f>
        <v>5</v>
      </c>
      <c r="M65" s="20"/>
      <c r="N65" s="2"/>
      <c r="O65" s="2"/>
    </row>
    <row r="66" spans="1:104" ht="28.7" x14ac:dyDescent="0.5">
      <c r="A66" s="2" t="s">
        <v>268</v>
      </c>
      <c r="B66" s="2" t="s">
        <v>269</v>
      </c>
      <c r="C66" s="7" t="s">
        <v>99</v>
      </c>
      <c r="D66" s="37">
        <v>0</v>
      </c>
      <c r="F66" s="7" t="s">
        <v>270</v>
      </c>
      <c r="G66" s="7" t="s">
        <v>271</v>
      </c>
      <c r="H66" s="2" t="str">
        <f t="shared" si="0"/>
        <v/>
      </c>
      <c r="I66" s="2" t="str">
        <f t="shared" si="1"/>
        <v/>
      </c>
      <c r="J66" s="4" t="s">
        <v>272</v>
      </c>
      <c r="K66" s="4">
        <v>1</v>
      </c>
      <c r="L66" s="4">
        <f>Table79[[#This Row],[Weight]]*Table79[[#This Row],[Estimated Percentage applied]]</f>
        <v>0</v>
      </c>
      <c r="M66" s="20"/>
      <c r="N66" s="2"/>
      <c r="O66" s="2"/>
    </row>
    <row r="67" spans="1:104" x14ac:dyDescent="0.5">
      <c r="A67" s="2" t="s">
        <v>273</v>
      </c>
      <c r="B67" s="2" t="s">
        <v>274</v>
      </c>
      <c r="C67" s="7" t="s">
        <v>99</v>
      </c>
      <c r="D67" s="37">
        <v>0.3</v>
      </c>
      <c r="F67" s="7" t="s">
        <v>275</v>
      </c>
      <c r="G67" s="7" t="s">
        <v>69</v>
      </c>
      <c r="H67" s="2" t="str">
        <f t="shared" si="0"/>
        <v/>
      </c>
      <c r="I67" s="2" t="str">
        <f t="shared" si="1"/>
        <v/>
      </c>
      <c r="J67" s="4" t="s">
        <v>276</v>
      </c>
      <c r="K67" s="4">
        <v>2</v>
      </c>
      <c r="L67" s="4">
        <f>Table79[[#This Row],[Weight]]*Table79[[#This Row],[Estimated Percentage applied]]</f>
        <v>0.6</v>
      </c>
      <c r="M67" s="20"/>
      <c r="N67" s="2"/>
      <c r="O67" s="2"/>
    </row>
    <row r="68" spans="1:104" s="32" customFormat="1" ht="16" thickBot="1" x14ac:dyDescent="0.55000000000000004">
      <c r="A68" s="32" t="s">
        <v>277</v>
      </c>
      <c r="B68" s="32" t="s">
        <v>278</v>
      </c>
      <c r="G68" s="32" t="s">
        <v>42</v>
      </c>
      <c r="H68" s="32" t="str">
        <f t="shared" si="0"/>
        <v/>
      </c>
      <c r="I68" s="32" t="str">
        <f t="shared" si="1"/>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row>
    <row r="69" spans="1:104" ht="31.35" thickBot="1" x14ac:dyDescent="0.55000000000000004">
      <c r="A69" s="2" t="s">
        <v>279</v>
      </c>
      <c r="B69" s="2" t="s">
        <v>280</v>
      </c>
      <c r="C69" s="7" t="s">
        <v>73</v>
      </c>
      <c r="D69" s="37">
        <v>1</v>
      </c>
      <c r="F69" s="14"/>
      <c r="G69" s="14"/>
      <c r="H69" s="2" t="str">
        <f t="shared" si="0"/>
        <v/>
      </c>
      <c r="I69" s="2" t="str">
        <f t="shared" si="1"/>
        <v/>
      </c>
      <c r="J69" s="4" t="s">
        <v>281</v>
      </c>
      <c r="K69" s="4">
        <v>3</v>
      </c>
      <c r="L69" s="4">
        <f>Table79[[#This Row],[Weight]]*Table79[[#This Row],[Estimated Percentage applied]]</f>
        <v>3</v>
      </c>
      <c r="M69" s="20"/>
      <c r="N69" s="2"/>
      <c r="O69" s="2"/>
    </row>
    <row r="70" spans="1:104" ht="39.35" thickTop="1" x14ac:dyDescent="0.5">
      <c r="A70" s="2" t="s">
        <v>282</v>
      </c>
      <c r="B70" s="2" t="s">
        <v>283</v>
      </c>
      <c r="C70" s="7" t="s">
        <v>153</v>
      </c>
      <c r="D70" s="37">
        <v>0</v>
      </c>
      <c r="F70" s="7" t="s">
        <v>255</v>
      </c>
      <c r="G70" s="7" t="s">
        <v>57</v>
      </c>
      <c r="H70" s="2" t="str">
        <f t="shared" si="0"/>
        <v/>
      </c>
      <c r="I70" s="2" t="str">
        <f t="shared" si="1"/>
        <v/>
      </c>
      <c r="J70" s="4" t="s">
        <v>256</v>
      </c>
      <c r="K70" s="4">
        <v>2</v>
      </c>
      <c r="L70" s="4">
        <f>Table79[[#This Row],[Weight]]*Table79[[#This Row],[Estimated Percentage applied]]</f>
        <v>0</v>
      </c>
      <c r="M70" s="20"/>
      <c r="N70" s="2"/>
      <c r="O70" s="2"/>
    </row>
    <row r="71" spans="1:104" ht="16" thickBot="1" x14ac:dyDescent="0.55000000000000004">
      <c r="A71" s="32" t="s">
        <v>284</v>
      </c>
      <c r="B71" s="32" t="s">
        <v>285</v>
      </c>
      <c r="C71" s="32"/>
      <c r="D71" s="32"/>
      <c r="E71" s="32"/>
      <c r="F71" s="32"/>
      <c r="G71" s="32" t="s">
        <v>42</v>
      </c>
      <c r="H71" s="32" t="str">
        <f t="shared" si="0"/>
        <v/>
      </c>
      <c r="I71" s="32" t="str">
        <f t="shared" si="1"/>
        <v/>
      </c>
      <c r="J71" s="32"/>
      <c r="K71" s="32"/>
      <c r="L71" s="32"/>
      <c r="M71" s="32"/>
      <c r="N71" s="2"/>
      <c r="O71" s="2"/>
    </row>
    <row r="72" spans="1:104" ht="78" x14ac:dyDescent="0.5">
      <c r="A72" s="2" t="s">
        <v>286</v>
      </c>
      <c r="B72" s="2" t="s">
        <v>287</v>
      </c>
      <c r="C72" s="7" t="s">
        <v>99</v>
      </c>
      <c r="D72" s="37">
        <v>0</v>
      </c>
      <c r="F72" s="7" t="s">
        <v>288</v>
      </c>
      <c r="H72" s="2" t="str">
        <f t="shared" si="0"/>
        <v/>
      </c>
      <c r="I72" s="2" t="str">
        <f t="shared" si="1"/>
        <v/>
      </c>
      <c r="J72" s="4" t="s">
        <v>289</v>
      </c>
      <c r="K72" s="4">
        <v>5</v>
      </c>
      <c r="L72" s="4">
        <f>Table79[[#This Row],[Weight]]*Table79[[#This Row],[Estimated Percentage applied]]</f>
        <v>0</v>
      </c>
      <c r="M72" s="20"/>
      <c r="N72" s="2"/>
      <c r="O72" s="2"/>
    </row>
    <row r="73" spans="1:104" ht="43" x14ac:dyDescent="0.5">
      <c r="A73" s="2" t="s">
        <v>290</v>
      </c>
      <c r="B73" s="2" t="s">
        <v>291</v>
      </c>
      <c r="C73" s="7" t="s">
        <v>55</v>
      </c>
      <c r="D73" s="37">
        <v>0.8</v>
      </c>
      <c r="F73" s="7" t="s">
        <v>292</v>
      </c>
      <c r="G73" s="7" t="s">
        <v>57</v>
      </c>
      <c r="H73" s="2" t="str">
        <f t="shared" si="0"/>
        <v/>
      </c>
      <c r="I73" s="2" t="str">
        <f t="shared" si="1"/>
        <v/>
      </c>
      <c r="J73" s="4" t="s">
        <v>293</v>
      </c>
      <c r="K73" s="4">
        <v>5</v>
      </c>
      <c r="L73" s="4">
        <f>Table79[[#This Row],[Weight]]*Table79[[#This Row],[Estimated Percentage applied]]</f>
        <v>4</v>
      </c>
      <c r="M73" s="20"/>
      <c r="N73" s="2"/>
      <c r="O73" s="2"/>
    </row>
    <row r="74" spans="1:104" ht="26" x14ac:dyDescent="0.5">
      <c r="A74" s="2" t="s">
        <v>294</v>
      </c>
      <c r="B74" s="2" t="s">
        <v>295</v>
      </c>
      <c r="C74" s="7" t="s">
        <v>153</v>
      </c>
      <c r="D74" s="37">
        <v>1</v>
      </c>
      <c r="F74" s="7" t="s">
        <v>296</v>
      </c>
      <c r="G74" s="7" t="s">
        <v>271</v>
      </c>
      <c r="H74" s="2" t="str">
        <f t="shared" ref="H74:I148" si="5">IF(C74="Not Applicable","Not Applicable","")</f>
        <v/>
      </c>
      <c r="I74" s="2" t="str">
        <f t="shared" ref="I74:I148" si="6">IF(C74="Not Applicable","Not Applicable","")</f>
        <v/>
      </c>
      <c r="J74" s="4" t="s">
        <v>297</v>
      </c>
      <c r="K74" s="4">
        <v>2</v>
      </c>
      <c r="L74" s="4">
        <f>Table79[[#This Row],[Weight]]*Table79[[#This Row],[Estimated Percentage applied]]</f>
        <v>2</v>
      </c>
      <c r="M74" s="20"/>
      <c r="N74" s="2"/>
      <c r="O74" s="2"/>
    </row>
    <row r="75" spans="1:104" ht="28.7" x14ac:dyDescent="0.5">
      <c r="A75" s="2" t="s">
        <v>298</v>
      </c>
      <c r="B75" s="2" t="s">
        <v>269</v>
      </c>
      <c r="C75" s="7" t="s">
        <v>99</v>
      </c>
      <c r="D75" s="37">
        <v>0</v>
      </c>
      <c r="F75" s="7" t="s">
        <v>299</v>
      </c>
      <c r="G75" s="7" t="s">
        <v>271</v>
      </c>
      <c r="H75" s="2" t="str">
        <f t="shared" si="5"/>
        <v/>
      </c>
      <c r="I75" s="2" t="str">
        <f t="shared" si="6"/>
        <v/>
      </c>
      <c r="K75" s="4">
        <v>2</v>
      </c>
      <c r="L75" s="4">
        <f>Table79[[#This Row],[Weight]]*Table79[[#This Row],[Estimated Percentage applied]]</f>
        <v>0</v>
      </c>
      <c r="M75" s="20"/>
      <c r="N75" s="2"/>
      <c r="O75" s="2"/>
    </row>
    <row r="76" spans="1:104" ht="16" thickBot="1" x14ac:dyDescent="0.55000000000000004">
      <c r="A76" s="32" t="s">
        <v>300</v>
      </c>
      <c r="B76" s="32" t="s">
        <v>301</v>
      </c>
      <c r="C76" s="32"/>
      <c r="D76" s="32"/>
      <c r="E76" s="32"/>
      <c r="F76" s="32"/>
      <c r="G76" s="32" t="s">
        <v>42</v>
      </c>
      <c r="H76" s="32" t="str">
        <f t="shared" si="5"/>
        <v/>
      </c>
      <c r="I76" s="32" t="str">
        <f t="shared" si="6"/>
        <v/>
      </c>
      <c r="J76" s="32"/>
      <c r="K76" s="32"/>
      <c r="L76" s="32"/>
      <c r="M76" s="32"/>
      <c r="N76" s="2"/>
      <c r="O76" s="2"/>
    </row>
    <row r="77" spans="1:104" ht="31" x14ac:dyDescent="0.5">
      <c r="A77" s="2" t="s">
        <v>302</v>
      </c>
      <c r="B77" s="2" t="s">
        <v>303</v>
      </c>
      <c r="C77" s="7" t="s">
        <v>55</v>
      </c>
      <c r="D77" s="37">
        <v>0.8</v>
      </c>
      <c r="F77" s="7" t="s">
        <v>292</v>
      </c>
      <c r="G77" s="7" t="s">
        <v>69</v>
      </c>
      <c r="H77" s="2" t="str">
        <f t="shared" si="5"/>
        <v/>
      </c>
      <c r="I77" s="2" t="str">
        <f t="shared" si="6"/>
        <v/>
      </c>
      <c r="J77" s="4" t="s">
        <v>304</v>
      </c>
      <c r="K77" s="4">
        <v>5</v>
      </c>
      <c r="L77" s="4">
        <f>Table79[[#This Row],[Weight]]*Table79[[#This Row],[Estimated Percentage applied]]</f>
        <v>4</v>
      </c>
      <c r="M77" s="20"/>
      <c r="N77" s="2"/>
      <c r="O77" s="2"/>
    </row>
    <row r="78" spans="1:104" ht="16" thickBot="1" x14ac:dyDescent="0.55000000000000004">
      <c r="A78" s="32" t="s">
        <v>305</v>
      </c>
      <c r="B78" s="32" t="s">
        <v>306</v>
      </c>
      <c r="C78" s="32"/>
      <c r="D78" s="32"/>
      <c r="E78" s="32"/>
      <c r="F78" s="32"/>
      <c r="G78" s="32" t="s">
        <v>42</v>
      </c>
      <c r="H78" s="32" t="str">
        <f t="shared" si="5"/>
        <v/>
      </c>
      <c r="I78" s="32" t="str">
        <f t="shared" si="6"/>
        <v/>
      </c>
      <c r="J78" s="32"/>
      <c r="K78" s="32"/>
      <c r="L78" s="32"/>
      <c r="M78" s="32"/>
      <c r="N78" s="2"/>
      <c r="O78" s="2"/>
    </row>
    <row r="79" spans="1:104" ht="41.35" x14ac:dyDescent="0.5">
      <c r="A79" s="2" t="s">
        <v>307</v>
      </c>
      <c r="B79" s="2" t="s">
        <v>308</v>
      </c>
      <c r="C79" s="7" t="s">
        <v>73</v>
      </c>
      <c r="D79" s="37">
        <v>1</v>
      </c>
      <c r="H79" s="2" t="str">
        <f t="shared" si="5"/>
        <v/>
      </c>
      <c r="I79" s="2" t="str">
        <f t="shared" si="6"/>
        <v/>
      </c>
      <c r="J79" s="4" t="s">
        <v>309</v>
      </c>
      <c r="K79" s="4">
        <v>3</v>
      </c>
      <c r="L79" s="4">
        <f>Table79[[#This Row],[Weight]]*Table79[[#This Row],[Estimated Percentage applied]]</f>
        <v>3</v>
      </c>
      <c r="M79" s="20"/>
      <c r="N79" s="2"/>
      <c r="O79" s="2"/>
    </row>
    <row r="80" spans="1:104" ht="26" x14ac:dyDescent="0.5">
      <c r="A80" s="2" t="s">
        <v>310</v>
      </c>
      <c r="B80" s="2" t="s">
        <v>311</v>
      </c>
      <c r="C80" s="7" t="s">
        <v>153</v>
      </c>
      <c r="D80" s="37">
        <v>1</v>
      </c>
      <c r="H80" s="2" t="str">
        <f t="shared" si="5"/>
        <v/>
      </c>
      <c r="I80" s="2" t="str">
        <f t="shared" si="6"/>
        <v/>
      </c>
      <c r="J80" s="4" t="s">
        <v>312</v>
      </c>
      <c r="K80" s="4">
        <v>1</v>
      </c>
      <c r="L80" s="4">
        <f>Table79[[#This Row],[Weight]]*Table79[[#This Row],[Estimated Percentage applied]]</f>
        <v>1</v>
      </c>
      <c r="M80" s="20"/>
      <c r="N80" s="2"/>
      <c r="O80" s="2"/>
    </row>
    <row r="81" spans="1:104" ht="51.7" x14ac:dyDescent="0.5">
      <c r="A81" s="2" t="s">
        <v>313</v>
      </c>
      <c r="B81" s="2" t="s">
        <v>314</v>
      </c>
      <c r="C81" s="7" t="s">
        <v>73</v>
      </c>
      <c r="H81" s="2" t="str">
        <f t="shared" si="5"/>
        <v/>
      </c>
      <c r="I81" s="2" t="str">
        <f t="shared" si="6"/>
        <v/>
      </c>
      <c r="J81" s="4" t="s">
        <v>315</v>
      </c>
      <c r="K81" s="4">
        <v>5</v>
      </c>
      <c r="L81" s="4">
        <f>Table79[[#This Row],[Weight]]*Table79[[#This Row],[Estimated Percentage applied]]</f>
        <v>0</v>
      </c>
      <c r="M81" s="20"/>
      <c r="N81" s="2"/>
      <c r="O81" s="2"/>
    </row>
    <row r="82" spans="1:104" ht="26" x14ac:dyDescent="0.5">
      <c r="A82" s="2" t="s">
        <v>316</v>
      </c>
      <c r="B82" s="2" t="s">
        <v>317</v>
      </c>
      <c r="C82" s="7" t="s">
        <v>153</v>
      </c>
      <c r="D82" s="37">
        <v>1</v>
      </c>
      <c r="F82" s="7" t="s">
        <v>318</v>
      </c>
      <c r="H82" s="2" t="str">
        <f t="shared" si="5"/>
        <v/>
      </c>
      <c r="I82" s="2" t="str">
        <f t="shared" si="6"/>
        <v/>
      </c>
      <c r="J82" s="4" t="s">
        <v>319</v>
      </c>
      <c r="K82" s="4">
        <v>1</v>
      </c>
      <c r="L82" s="4">
        <f>Table79[[#This Row],[Weight]]*Table79[[#This Row],[Estimated Percentage applied]]</f>
        <v>1</v>
      </c>
      <c r="M82" s="20"/>
      <c r="N82" s="2"/>
      <c r="O82" s="2"/>
    </row>
    <row r="83" spans="1:104" s="32" customFormat="1" ht="16" thickBot="1" x14ac:dyDescent="0.55000000000000004">
      <c r="A83" s="32" t="s">
        <v>320</v>
      </c>
      <c r="B83" s="32" t="s">
        <v>321</v>
      </c>
      <c r="G83" s="32" t="s">
        <v>42</v>
      </c>
      <c r="H83" s="32" t="str">
        <f t="shared" si="5"/>
        <v/>
      </c>
      <c r="I83" s="32"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row>
    <row r="84" spans="1:104" ht="31" x14ac:dyDescent="0.5">
      <c r="A84" s="2" t="s">
        <v>322</v>
      </c>
      <c r="B84" s="2" t="s">
        <v>323</v>
      </c>
      <c r="C84" s="7" t="s">
        <v>153</v>
      </c>
      <c r="D84" s="37">
        <v>1</v>
      </c>
      <c r="F84" s="7" t="s">
        <v>318</v>
      </c>
      <c r="H84" s="2" t="str">
        <f t="shared" si="5"/>
        <v/>
      </c>
      <c r="I84" s="2" t="str">
        <f t="shared" si="6"/>
        <v/>
      </c>
      <c r="J84" s="4" t="s">
        <v>324</v>
      </c>
      <c r="K84" s="4">
        <v>1</v>
      </c>
      <c r="L84" s="4">
        <f>Table79[[#This Row],[Weight]]*Table79[[#This Row],[Estimated Percentage applied]]</f>
        <v>1</v>
      </c>
      <c r="M84" s="20"/>
      <c r="N84" s="2"/>
      <c r="O84" s="2"/>
    </row>
    <row r="85" spans="1:104" s="32" customFormat="1" ht="16" thickBot="1" x14ac:dyDescent="0.55000000000000004">
      <c r="A85" s="32" t="s">
        <v>325</v>
      </c>
      <c r="B85" s="32" t="s">
        <v>326</v>
      </c>
      <c r="G85" s="32" t="s">
        <v>42</v>
      </c>
      <c r="H85" s="32" t="str">
        <f t="shared" si="5"/>
        <v/>
      </c>
      <c r="I85" s="32"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row>
    <row r="86" spans="1:104" ht="72.349999999999994" x14ac:dyDescent="0.5">
      <c r="A86" s="2" t="s">
        <v>327</v>
      </c>
      <c r="B86" s="2" t="s">
        <v>328</v>
      </c>
      <c r="C86" s="7" t="s">
        <v>153</v>
      </c>
      <c r="D86" s="37">
        <v>1</v>
      </c>
      <c r="F86" s="7" t="s">
        <v>318</v>
      </c>
      <c r="H86" s="2" t="str">
        <f t="shared" si="5"/>
        <v/>
      </c>
      <c r="I86" s="2" t="str">
        <f t="shared" si="6"/>
        <v/>
      </c>
      <c r="J86" s="4" t="s">
        <v>329</v>
      </c>
      <c r="K86" s="4">
        <v>1</v>
      </c>
      <c r="L86" s="4">
        <f>Table79[[#This Row],[Weight]]*Table79[[#This Row],[Estimated Percentage applied]]</f>
        <v>1</v>
      </c>
      <c r="M86" s="20"/>
      <c r="N86" s="2"/>
      <c r="O86" s="2"/>
    </row>
    <row r="87" spans="1:104" s="32" customFormat="1" ht="16" thickBot="1" x14ac:dyDescent="0.55000000000000004">
      <c r="A87" s="32" t="s">
        <v>330</v>
      </c>
      <c r="B87" s="32" t="s">
        <v>331</v>
      </c>
      <c r="G87" s="32" t="s">
        <v>42</v>
      </c>
      <c r="H87" s="32" t="str">
        <f t="shared" ref="H87" si="7">IF(C87="Not Applicable","Not Applicable","")</f>
        <v/>
      </c>
      <c r="I87" s="32" t="str">
        <f t="shared" ref="I87" si="8">IF(C87="Not Applicable","Not Applicable","")</f>
        <v/>
      </c>
      <c r="L87" s="32">
        <f>Table79[[#This Row],[Weight]]*Table79[[#This Row],[Estimated Percentage applied]]</f>
        <v>0</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row>
    <row r="88" spans="1:104" x14ac:dyDescent="0.5">
      <c r="A88" s="2" t="s">
        <v>330</v>
      </c>
      <c r="B88" s="2" t="s">
        <v>332</v>
      </c>
      <c r="D88" s="18"/>
      <c r="H88" s="4"/>
      <c r="I88" s="4"/>
      <c r="J88" s="4" t="e">
        <v>#REF!</v>
      </c>
      <c r="K88" s="20"/>
      <c r="L88" s="4">
        <f>SUM(L89:L106)</f>
        <v>212</v>
      </c>
      <c r="M88" s="20">
        <f>Table79[[#This Row],[Weight]]/Table79[[#This Row],[Score]]</f>
        <v>0</v>
      </c>
      <c r="N88" s="2"/>
      <c r="O88" s="2"/>
    </row>
    <row r="89" spans="1:104" ht="26" x14ac:dyDescent="0.5">
      <c r="A89" s="2" t="s">
        <v>333</v>
      </c>
      <c r="B89" s="2" t="s">
        <v>334</v>
      </c>
      <c r="C89" s="7" t="s">
        <v>153</v>
      </c>
      <c r="D89" s="18">
        <v>1</v>
      </c>
      <c r="F89" s="7" t="s">
        <v>318</v>
      </c>
      <c r="H89" s="4"/>
      <c r="I89" s="4">
        <v>0</v>
      </c>
      <c r="J89" s="4" t="s">
        <v>335</v>
      </c>
      <c r="K89" s="20"/>
      <c r="L89" s="4">
        <f>SUM(L90:L107)</f>
        <v>106.6</v>
      </c>
      <c r="M89" s="20">
        <f>Table79[[#This Row],[Weight]]/Table79[[#This Row],[Score]]</f>
        <v>0</v>
      </c>
      <c r="N89" s="2"/>
      <c r="O89" s="2"/>
    </row>
    <row r="90" spans="1:104" s="32" customFormat="1" ht="16" thickBot="1" x14ac:dyDescent="0.55000000000000004">
      <c r="A90" s="32" t="s">
        <v>336</v>
      </c>
      <c r="B90" s="32" t="s">
        <v>331</v>
      </c>
      <c r="G90" s="32" t="s">
        <v>42</v>
      </c>
      <c r="H90" s="32" t="str">
        <f t="shared" si="5"/>
        <v/>
      </c>
      <c r="I90" s="32" t="str">
        <f t="shared" si="6"/>
        <v/>
      </c>
      <c r="L90" s="32">
        <f>Table79[[#This Row],[Weight]]*Table79[[#This Row],[Estimated Percentage applied]]</f>
        <v>0</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row>
    <row r="91" spans="1:104" s="32" customFormat="1" ht="16" thickBot="1" x14ac:dyDescent="0.55000000000000004">
      <c r="C91" s="56"/>
      <c r="D91" s="57"/>
      <c r="E91" s="56"/>
      <c r="F91" s="56"/>
      <c r="G91" s="56"/>
      <c r="H91" s="56"/>
      <c r="I91" s="56"/>
      <c r="J91" s="58"/>
      <c r="K91" s="59"/>
      <c r="L91" s="60">
        <f>SUM(L99:L111)</f>
        <v>29.9</v>
      </c>
      <c r="M91" s="59">
        <f>Table79[[#This Row],[Weight]]/Table79[[#This Row],[Score]]</f>
        <v>0</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row>
    <row r="92" spans="1:104" ht="18.350000000000001" thickBot="1" x14ac:dyDescent="0.55000000000000004">
      <c r="A92" s="46" t="s">
        <v>337</v>
      </c>
      <c r="B92" s="46" t="s">
        <v>338</v>
      </c>
      <c r="C92" s="47"/>
      <c r="D92" s="48"/>
      <c r="E92" s="47"/>
      <c r="F92" s="47"/>
      <c r="G92" s="47" t="s">
        <v>39</v>
      </c>
      <c r="H92" s="28" t="str">
        <f t="shared" ref="H92" si="9">IF(C92="Not Applicable","Not Applicable","")</f>
        <v/>
      </c>
      <c r="I92" s="28" t="str">
        <f t="shared" ref="I92" si="10">IF(D92="Not Applicable","Not Applicable","")</f>
        <v/>
      </c>
      <c r="J92" s="49"/>
      <c r="K92" s="44">
        <f>SUM(K99:K107)</f>
        <v>48</v>
      </c>
      <c r="L92" s="44">
        <f>SUM(L99:L107)</f>
        <v>23.4</v>
      </c>
      <c r="M92" s="45">
        <f>Table79[[#This Row],[Score]]/Table79[[#This Row],[Weight]]</f>
        <v>0.48749999999999999</v>
      </c>
      <c r="N92" s="2"/>
      <c r="O92" s="2"/>
    </row>
    <row r="93" spans="1:104" s="32" customFormat="1" ht="16.350000000000001" thickTop="1" thickBot="1" x14ac:dyDescent="0.55000000000000004">
      <c r="A93" s="32" t="s">
        <v>339</v>
      </c>
      <c r="L93" s="32">
        <f>SUM(L98:L110)</f>
        <v>29.9</v>
      </c>
      <c r="M93" s="32">
        <f>Table79[[#This Row],[Weight]]/Table79[[#This Row],[Score]]</f>
        <v>0</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row>
    <row r="94" spans="1:104" ht="28.7" x14ac:dyDescent="0.5">
      <c r="A94" s="2" t="s">
        <v>340</v>
      </c>
      <c r="B94" s="2" t="s">
        <v>341</v>
      </c>
      <c r="J94" s="4" t="s">
        <v>342</v>
      </c>
      <c r="K94" s="4"/>
      <c r="L94" s="4"/>
      <c r="M94" s="20"/>
      <c r="N94" s="2" t="s">
        <v>59</v>
      </c>
      <c r="O94" s="2" t="s">
        <v>343</v>
      </c>
      <c r="P94" s="16" t="s">
        <v>344</v>
      </c>
    </row>
    <row r="95" spans="1:104" x14ac:dyDescent="0.5">
      <c r="H95" s="7"/>
      <c r="I95" s="7"/>
      <c r="K95" s="4"/>
      <c r="L95" s="4"/>
      <c r="M95" s="20"/>
      <c r="N95" s="2"/>
      <c r="O95" s="2"/>
      <c r="P95" s="16"/>
    </row>
    <row r="96" spans="1:104" s="32" customFormat="1" ht="16" thickBot="1" x14ac:dyDescent="0.55000000000000004">
      <c r="A96" s="32" t="s">
        <v>345</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row>
    <row r="97" spans="1:104" ht="57.35" x14ac:dyDescent="0.5">
      <c r="A97" s="2" t="s">
        <v>346</v>
      </c>
      <c r="B97" s="2" t="s">
        <v>347</v>
      </c>
      <c r="H97" s="7"/>
      <c r="I97" s="7"/>
      <c r="J97" s="4" t="s">
        <v>348</v>
      </c>
      <c r="K97" s="4"/>
      <c r="L97" s="4"/>
      <c r="M97" s="20"/>
      <c r="N97" s="2" t="s">
        <v>59</v>
      </c>
      <c r="O97" s="2" t="s">
        <v>348</v>
      </c>
      <c r="P97" s="2" t="s">
        <v>349</v>
      </c>
      <c r="S97" s="1" t="s">
        <v>350</v>
      </c>
    </row>
    <row r="98" spans="1:104" x14ac:dyDescent="0.5">
      <c r="K98" s="4"/>
      <c r="L98" s="4"/>
      <c r="M98" s="20"/>
      <c r="N98" s="2"/>
      <c r="O98" s="2"/>
    </row>
    <row r="99" spans="1:104" ht="18.350000000000001" thickBot="1" x14ac:dyDescent="0.55000000000000004">
      <c r="A99" s="46" t="s">
        <v>337</v>
      </c>
      <c r="B99" s="46" t="s">
        <v>351</v>
      </c>
      <c r="C99" s="47"/>
      <c r="D99" s="48"/>
      <c r="E99" s="47"/>
      <c r="F99" s="47"/>
      <c r="G99" s="47" t="s">
        <v>39</v>
      </c>
      <c r="H99" s="28" t="str">
        <f t="shared" si="5"/>
        <v/>
      </c>
      <c r="I99" s="28" t="str">
        <f t="shared" si="5"/>
        <v/>
      </c>
      <c r="J99" s="49"/>
      <c r="K99" s="44">
        <f>SUM(K101:K109)</f>
        <v>26</v>
      </c>
      <c r="L99" s="44">
        <f>SUM(L101:L109)</f>
        <v>13.7</v>
      </c>
      <c r="M99" s="45">
        <f>Table79[[#This Row],[Score]]/Table79[[#This Row],[Weight]]</f>
        <v>0.52692307692307694</v>
      </c>
      <c r="N99" s="2"/>
      <c r="O99" s="2"/>
    </row>
    <row r="100" spans="1:104" s="32" customFormat="1" ht="16.350000000000001" thickTop="1" thickBot="1" x14ac:dyDescent="0.55000000000000004">
      <c r="A100" s="32" t="s">
        <v>339</v>
      </c>
      <c r="B100" s="32" t="s">
        <v>352</v>
      </c>
      <c r="G100" s="32" t="s">
        <v>42</v>
      </c>
      <c r="H100" s="32" t="str">
        <f t="shared" si="5"/>
        <v/>
      </c>
      <c r="I100" s="32" t="str">
        <f t="shared" ref="I100" si="11">IF(C100="Not Applicable","Not Applicable","")</f>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row>
    <row r="101" spans="1:104" ht="65" x14ac:dyDescent="0.5">
      <c r="A101" s="2" t="s">
        <v>340</v>
      </c>
      <c r="B101" s="2" t="s">
        <v>353</v>
      </c>
      <c r="C101" s="7" t="s">
        <v>99</v>
      </c>
      <c r="D101" s="37">
        <v>0.1</v>
      </c>
      <c r="F101" s="7" t="s">
        <v>354</v>
      </c>
      <c r="G101" s="7" t="s">
        <v>81</v>
      </c>
      <c r="H101" s="2" t="str">
        <f t="shared" si="5"/>
        <v/>
      </c>
      <c r="I101" s="2" t="str">
        <f t="shared" si="6"/>
        <v/>
      </c>
      <c r="J101" s="4" t="s">
        <v>355</v>
      </c>
      <c r="K101" s="4">
        <v>5</v>
      </c>
      <c r="L101" s="4">
        <f>Table79[[#This Row],[Weight]]*Table79[[#This Row],[Estimated Percentage applied]]</f>
        <v>0.5</v>
      </c>
      <c r="M101" s="20"/>
      <c r="N101" s="2"/>
      <c r="O101" s="2"/>
    </row>
    <row r="102" spans="1:104" ht="28.7" x14ac:dyDescent="0.5">
      <c r="A102" s="2" t="s">
        <v>356</v>
      </c>
      <c r="B102" s="2" t="s">
        <v>357</v>
      </c>
      <c r="C102" s="7" t="s">
        <v>153</v>
      </c>
      <c r="D102" s="37">
        <v>1</v>
      </c>
      <c r="F102" s="7" t="s">
        <v>358</v>
      </c>
      <c r="G102" s="7" t="s">
        <v>69</v>
      </c>
      <c r="H102" s="2" t="str">
        <f t="shared" si="5"/>
        <v/>
      </c>
      <c r="I102" s="2" t="str">
        <f t="shared" si="6"/>
        <v/>
      </c>
      <c r="J102" s="4" t="s">
        <v>359</v>
      </c>
      <c r="K102" s="4">
        <v>1</v>
      </c>
      <c r="L102" s="4">
        <f>Table79[[#This Row],[Weight]]*Table79[[#This Row],[Estimated Percentage applied]]</f>
        <v>1</v>
      </c>
      <c r="M102" s="20"/>
      <c r="N102" s="2"/>
      <c r="O102" s="2"/>
    </row>
    <row r="103" spans="1:104" ht="20.7" x14ac:dyDescent="0.5">
      <c r="A103" s="2" t="s">
        <v>360</v>
      </c>
      <c r="B103" s="2" t="s">
        <v>361</v>
      </c>
      <c r="C103" s="7" t="s">
        <v>99</v>
      </c>
      <c r="D103" s="37">
        <v>0.2</v>
      </c>
      <c r="F103" s="16" t="s">
        <v>362</v>
      </c>
      <c r="G103" s="7" t="s">
        <v>81</v>
      </c>
      <c r="H103" s="2" t="str">
        <f t="shared" si="5"/>
        <v/>
      </c>
      <c r="I103" s="2" t="str">
        <f t="shared" si="6"/>
        <v/>
      </c>
      <c r="J103" s="4" t="s">
        <v>363</v>
      </c>
      <c r="K103" s="4">
        <v>5</v>
      </c>
      <c r="L103" s="4">
        <f>Table79[[#This Row],[Weight]]*Table79[[#This Row],[Estimated Percentage applied]]</f>
        <v>1</v>
      </c>
      <c r="M103" s="20"/>
      <c r="N103" s="2"/>
      <c r="O103" s="2"/>
    </row>
    <row r="104" spans="1:104" ht="28.7" x14ac:dyDescent="0.5">
      <c r="A104" s="2" t="s">
        <v>364</v>
      </c>
      <c r="B104" s="2" t="s">
        <v>365</v>
      </c>
      <c r="C104" s="7" t="s">
        <v>153</v>
      </c>
      <c r="D104" s="37">
        <v>1</v>
      </c>
      <c r="F104" s="7" t="s">
        <v>366</v>
      </c>
      <c r="G104" s="7" t="s">
        <v>69</v>
      </c>
      <c r="H104" s="2" t="str">
        <f t="shared" si="5"/>
        <v/>
      </c>
      <c r="I104" s="2" t="str">
        <f t="shared" si="6"/>
        <v/>
      </c>
      <c r="J104" s="4" t="s">
        <v>367</v>
      </c>
      <c r="K104" s="4">
        <v>5</v>
      </c>
      <c r="L104" s="4">
        <f>Table79[[#This Row],[Weight]]*Table79[[#This Row],[Estimated Percentage applied]]</f>
        <v>5</v>
      </c>
      <c r="M104" s="20"/>
      <c r="N104" s="2"/>
      <c r="O104" s="2"/>
    </row>
    <row r="105" spans="1:104" ht="28.7" x14ac:dyDescent="0.5">
      <c r="A105" s="2" t="s">
        <v>368</v>
      </c>
      <c r="B105" s="2" t="s">
        <v>369</v>
      </c>
      <c r="C105" s="7" t="s">
        <v>46</v>
      </c>
      <c r="D105" s="37">
        <v>1</v>
      </c>
      <c r="F105" s="7" t="s">
        <v>318</v>
      </c>
      <c r="H105" s="2" t="str">
        <f t="shared" si="5"/>
        <v>Not Applicable</v>
      </c>
      <c r="I105" s="2" t="str">
        <f t="shared" si="6"/>
        <v>Not Applicable</v>
      </c>
      <c r="J105" s="4" t="s">
        <v>370</v>
      </c>
      <c r="K105" s="4">
        <v>1</v>
      </c>
      <c r="L105" s="4">
        <f>Table79[[#This Row],[Weight]]*Table79[[#This Row],[Estimated Percentage applied]]</f>
        <v>1</v>
      </c>
      <c r="M105" s="20"/>
      <c r="N105" s="2"/>
      <c r="O105" s="2"/>
    </row>
    <row r="106" spans="1:104" ht="28.7" x14ac:dyDescent="0.5">
      <c r="A106" s="2" t="s">
        <v>371</v>
      </c>
      <c r="B106" s="24" t="s">
        <v>372</v>
      </c>
      <c r="C106" s="7" t="s">
        <v>99</v>
      </c>
      <c r="D106" s="37">
        <v>0</v>
      </c>
      <c r="F106" s="7" t="s">
        <v>373</v>
      </c>
      <c r="G106" s="7" t="s">
        <v>69</v>
      </c>
      <c r="H106" s="2" t="str">
        <f t="shared" si="5"/>
        <v/>
      </c>
      <c r="I106" s="2" t="str">
        <f t="shared" si="6"/>
        <v/>
      </c>
      <c r="J106" s="4" t="s">
        <v>374</v>
      </c>
      <c r="K106" s="4">
        <v>1</v>
      </c>
      <c r="L106" s="4">
        <f>Table79[[#This Row],[Weight]]*Table79[[#This Row],[Estimated Percentage applied]]</f>
        <v>0</v>
      </c>
      <c r="M106" s="20"/>
      <c r="N106" s="2"/>
      <c r="O106" s="2"/>
    </row>
    <row r="107" spans="1:104" x14ac:dyDescent="0.5">
      <c r="A107" s="2" t="s">
        <v>375</v>
      </c>
      <c r="B107" s="2" t="s">
        <v>376</v>
      </c>
      <c r="C107" s="7" t="s">
        <v>55</v>
      </c>
      <c r="D107" s="37">
        <v>0.3</v>
      </c>
      <c r="F107" s="7" t="s">
        <v>377</v>
      </c>
      <c r="G107" s="7" t="s">
        <v>81</v>
      </c>
      <c r="H107" s="2" t="str">
        <f t="shared" si="5"/>
        <v/>
      </c>
      <c r="I107" s="2" t="str">
        <f t="shared" si="6"/>
        <v/>
      </c>
      <c r="J107" s="4" t="s">
        <v>378</v>
      </c>
      <c r="K107" s="4">
        <v>4</v>
      </c>
      <c r="L107" s="4">
        <f>Table79[[#This Row],[Weight]]*Table79[[#This Row],[Estimated Percentage applied]]</f>
        <v>1.2</v>
      </c>
      <c r="M107" s="20"/>
      <c r="N107" s="2"/>
      <c r="O107" s="2"/>
    </row>
    <row r="108" spans="1:104" s="32" customFormat="1" ht="16" thickBot="1" x14ac:dyDescent="0.55000000000000004">
      <c r="A108" s="32" t="s">
        <v>345</v>
      </c>
      <c r="B108" s="32" t="s">
        <v>379</v>
      </c>
      <c r="G108" s="32" t="s">
        <v>42</v>
      </c>
      <c r="H108" s="32" t="str">
        <f t="shared" si="5"/>
        <v/>
      </c>
      <c r="I108" s="32" t="str">
        <f t="shared" si="6"/>
        <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row>
    <row r="109" spans="1:104" ht="51.7" x14ac:dyDescent="0.5">
      <c r="A109" s="2" t="s">
        <v>346</v>
      </c>
      <c r="B109" s="2" t="s">
        <v>380</v>
      </c>
      <c r="C109" s="7" t="s">
        <v>55</v>
      </c>
      <c r="D109" s="37">
        <v>1</v>
      </c>
      <c r="H109" s="2" t="str">
        <f t="shared" si="5"/>
        <v/>
      </c>
      <c r="I109" s="2" t="str">
        <f t="shared" si="6"/>
        <v/>
      </c>
      <c r="J109" s="4" t="s">
        <v>381</v>
      </c>
      <c r="K109" s="4">
        <v>4</v>
      </c>
      <c r="L109" s="4">
        <f>Table79[[#This Row],[Weight]]*Table79[[#This Row],[Estimated Percentage applied]]</f>
        <v>4</v>
      </c>
      <c r="M109" s="20"/>
      <c r="N109" s="2"/>
      <c r="O109" s="2"/>
    </row>
    <row r="110" spans="1:104" ht="18.350000000000001" thickBot="1" x14ac:dyDescent="0.55000000000000004">
      <c r="A110" s="46" t="s">
        <v>382</v>
      </c>
      <c r="B110" s="46" t="s">
        <v>383</v>
      </c>
      <c r="C110" s="47"/>
      <c r="D110" s="48"/>
      <c r="E110" s="47"/>
      <c r="F110" s="47"/>
      <c r="G110" s="47" t="s">
        <v>39</v>
      </c>
      <c r="H110" s="28" t="str">
        <f t="shared" si="5"/>
        <v/>
      </c>
      <c r="I110" s="28" t="str">
        <f t="shared" si="5"/>
        <v/>
      </c>
      <c r="J110" s="49"/>
      <c r="K110" s="49">
        <f>SUM(K112:K114)</f>
        <v>11</v>
      </c>
      <c r="L110" s="49">
        <f>SUM(L112:L115)</f>
        <v>2.5</v>
      </c>
      <c r="M110" s="50">
        <f>Table79[[#This Row],[Score]]/Table79[[#This Row],[Weight]]</f>
        <v>0.22727272727272727</v>
      </c>
      <c r="N110" s="2"/>
      <c r="O110" s="2"/>
    </row>
    <row r="111" spans="1:104" s="32" customFormat="1" ht="16.350000000000001" thickTop="1" thickBot="1" x14ac:dyDescent="0.55000000000000004">
      <c r="A111" s="32" t="s">
        <v>384</v>
      </c>
      <c r="B111" s="32" t="s">
        <v>385</v>
      </c>
      <c r="G111" s="32" t="s">
        <v>42</v>
      </c>
      <c r="H111" s="32" t="str">
        <f t="shared" si="5"/>
        <v/>
      </c>
      <c r="I111" s="32" t="str">
        <f t="shared" ref="I111" si="12">IF(C111="Not Applicable","Not Applicable","")</f>
        <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row>
    <row r="112" spans="1:104" ht="52" x14ac:dyDescent="0.5">
      <c r="A112" s="2" t="s">
        <v>386</v>
      </c>
      <c r="B112" s="2" t="s">
        <v>387</v>
      </c>
      <c r="C112" s="7" t="s">
        <v>55</v>
      </c>
      <c r="D112" s="37">
        <v>0.5</v>
      </c>
      <c r="F112" s="7" t="s">
        <v>388</v>
      </c>
      <c r="G112" s="7" t="s">
        <v>57</v>
      </c>
      <c r="H112" s="2" t="str">
        <f t="shared" si="5"/>
        <v/>
      </c>
      <c r="I112" s="2" t="str">
        <f t="shared" si="6"/>
        <v/>
      </c>
      <c r="J112" s="4" t="s">
        <v>389</v>
      </c>
      <c r="K112" s="4">
        <v>5</v>
      </c>
      <c r="L112" s="4">
        <f>Table79[[#This Row],[Weight]]*Table79[[#This Row],[Estimated Percentage applied]]</f>
        <v>2.5</v>
      </c>
      <c r="M112" s="20"/>
      <c r="N112" s="2"/>
      <c r="O112" s="2"/>
    </row>
    <row r="113" spans="1:104" ht="51.7" x14ac:dyDescent="0.5">
      <c r="A113" s="2" t="s">
        <v>390</v>
      </c>
      <c r="B113" s="2" t="s">
        <v>391</v>
      </c>
      <c r="C113" s="7" t="s">
        <v>99</v>
      </c>
      <c r="D113" s="37">
        <v>0</v>
      </c>
      <c r="F113" s="7" t="s">
        <v>392</v>
      </c>
      <c r="G113" s="7" t="s">
        <v>57</v>
      </c>
      <c r="H113" s="2" t="str">
        <f t="shared" si="5"/>
        <v/>
      </c>
      <c r="I113" s="2" t="str">
        <f t="shared" si="6"/>
        <v/>
      </c>
      <c r="J113" s="4" t="s">
        <v>393</v>
      </c>
      <c r="K113" s="4">
        <v>2</v>
      </c>
      <c r="L113" s="4">
        <f>Table79[[#This Row],[Weight]]*Table79[[#This Row],[Estimated Percentage applied]]</f>
        <v>0</v>
      </c>
      <c r="M113" s="20"/>
      <c r="N113" s="2"/>
      <c r="O113" s="2"/>
    </row>
    <row r="114" spans="1:104" ht="31" x14ac:dyDescent="0.5">
      <c r="A114" s="2" t="s">
        <v>394</v>
      </c>
      <c r="B114" s="2" t="s">
        <v>395</v>
      </c>
      <c r="C114" s="7" t="s">
        <v>153</v>
      </c>
      <c r="D114" s="37">
        <v>0</v>
      </c>
      <c r="F114" s="7" t="s">
        <v>396</v>
      </c>
      <c r="G114" s="7" t="s">
        <v>57</v>
      </c>
      <c r="H114" s="2" t="str">
        <f t="shared" si="5"/>
        <v/>
      </c>
      <c r="I114" s="2" t="str">
        <f t="shared" si="6"/>
        <v/>
      </c>
      <c r="J114" s="4" t="s">
        <v>397</v>
      </c>
      <c r="K114" s="4">
        <v>4</v>
      </c>
      <c r="L114" s="4">
        <f>Table79[[#This Row],[Weight]]*Table79[[#This Row],[Estimated Percentage applied]]</f>
        <v>0</v>
      </c>
      <c r="M114" s="20"/>
      <c r="N114" s="2"/>
      <c r="O114" s="2"/>
    </row>
    <row r="115" spans="1:104" x14ac:dyDescent="0.5">
      <c r="A115" s="2" t="s">
        <v>398</v>
      </c>
      <c r="B115" s="2" t="s">
        <v>76</v>
      </c>
      <c r="H115" s="2" t="str">
        <f t="shared" si="5"/>
        <v/>
      </c>
      <c r="I115" s="2" t="str">
        <f t="shared" si="6"/>
        <v/>
      </c>
      <c r="K115" s="4">
        <v>4</v>
      </c>
      <c r="L115" s="4">
        <f>Table79[[#This Row],[Weight]]*Table79[[#This Row],[Estimated Percentage applied]]</f>
        <v>0</v>
      </c>
      <c r="M115" s="20"/>
      <c r="N115" s="2"/>
      <c r="O115" s="2"/>
    </row>
    <row r="116" spans="1:104" ht="19.7" thickBot="1" x14ac:dyDescent="0.7">
      <c r="A116" s="41" t="s">
        <v>399</v>
      </c>
      <c r="B116" s="51" t="s">
        <v>400</v>
      </c>
      <c r="C116" s="42"/>
      <c r="D116" s="43"/>
      <c r="E116" s="42"/>
      <c r="F116" s="42"/>
      <c r="G116" s="42" t="s">
        <v>39</v>
      </c>
      <c r="H116" s="28" t="str">
        <f t="shared" si="5"/>
        <v/>
      </c>
      <c r="I116" s="28" t="str">
        <f t="shared" si="5"/>
        <v/>
      </c>
      <c r="J116" s="44"/>
      <c r="K116" s="44">
        <f>SUM(K118:K138)</f>
        <v>50</v>
      </c>
      <c r="L116" s="44">
        <f>SUM(L118:L138)</f>
        <v>30.9</v>
      </c>
      <c r="M116" s="45">
        <f>Table79[[#This Row],[Score]]/Table79[[#This Row],[Weight]]</f>
        <v>0.61799999999999999</v>
      </c>
      <c r="N116" s="2"/>
      <c r="O116" s="2"/>
    </row>
    <row r="117" spans="1:104" s="32" customFormat="1" ht="16.350000000000001" thickTop="1" thickBot="1" x14ac:dyDescent="0.55000000000000004">
      <c r="A117" s="32" t="s">
        <v>401</v>
      </c>
      <c r="B117" s="32" t="s">
        <v>402</v>
      </c>
      <c r="G117" s="32" t="s">
        <v>42</v>
      </c>
      <c r="H117" s="32" t="str">
        <f t="shared" si="5"/>
        <v/>
      </c>
      <c r="I117" s="32" t="str">
        <f t="shared" ref="I117" si="13">IF(C117="Not Applicable","Not Applicable","")</f>
        <v/>
      </c>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row>
    <row r="118" spans="1:104" ht="93" x14ac:dyDescent="0.5">
      <c r="A118" s="2" t="s">
        <v>403</v>
      </c>
      <c r="B118" s="25" t="s">
        <v>404</v>
      </c>
      <c r="C118" s="7" t="s">
        <v>55</v>
      </c>
      <c r="D118" s="37">
        <v>0.8</v>
      </c>
      <c r="F118" s="7" t="s">
        <v>405</v>
      </c>
      <c r="G118" s="7" t="s">
        <v>57</v>
      </c>
      <c r="H118" s="2" t="str">
        <f t="shared" si="5"/>
        <v/>
      </c>
      <c r="I118" s="2" t="str">
        <f t="shared" si="6"/>
        <v/>
      </c>
      <c r="J118" s="4" t="s">
        <v>406</v>
      </c>
      <c r="K118" s="4">
        <v>4</v>
      </c>
      <c r="L118" s="4">
        <f>Table79[[#This Row],[Weight]]*Table79[[#This Row],[Estimated Percentage applied]]</f>
        <v>3.2</v>
      </c>
      <c r="M118" s="20"/>
      <c r="N118" s="2"/>
      <c r="O118" s="2"/>
    </row>
    <row r="119" spans="1:104" ht="28.7" x14ac:dyDescent="0.5">
      <c r="A119" s="2" t="s">
        <v>407</v>
      </c>
      <c r="B119" s="2" t="s">
        <v>408</v>
      </c>
      <c r="C119" s="7" t="s">
        <v>46</v>
      </c>
      <c r="D119" s="37">
        <v>1</v>
      </c>
      <c r="F119" s="7" t="s">
        <v>318</v>
      </c>
      <c r="H119" s="2" t="str">
        <f t="shared" si="5"/>
        <v>Not Applicable</v>
      </c>
      <c r="I119" s="2" t="str">
        <f t="shared" si="6"/>
        <v>Not Applicable</v>
      </c>
      <c r="J119" s="4" t="s">
        <v>409</v>
      </c>
      <c r="K119" s="4">
        <v>4</v>
      </c>
      <c r="L119" s="4">
        <f>Table79[[#This Row],[Weight]]*Table79[[#This Row],[Estimated Percentage applied]]</f>
        <v>4</v>
      </c>
      <c r="M119" s="20"/>
      <c r="N119" s="2"/>
      <c r="O119" s="2"/>
    </row>
    <row r="120" spans="1:104" x14ac:dyDescent="0.5">
      <c r="A120" s="2" t="s">
        <v>410</v>
      </c>
      <c r="B120" s="2" t="s">
        <v>411</v>
      </c>
      <c r="C120" s="7" t="s">
        <v>55</v>
      </c>
      <c r="D120" s="37">
        <v>0.5</v>
      </c>
      <c r="F120" s="7" t="s">
        <v>412</v>
      </c>
      <c r="G120" s="7" t="s">
        <v>57</v>
      </c>
      <c r="H120" s="2" t="str">
        <f t="shared" si="5"/>
        <v/>
      </c>
      <c r="I120" s="2" t="str">
        <f t="shared" si="6"/>
        <v/>
      </c>
      <c r="J120" s="4" t="s">
        <v>413</v>
      </c>
      <c r="K120" s="4">
        <v>4</v>
      </c>
      <c r="L120" s="4">
        <f>Table79[[#This Row],[Weight]]*Table79[[#This Row],[Estimated Percentage applied]]</f>
        <v>2</v>
      </c>
      <c r="M120" s="20"/>
      <c r="N120" s="2"/>
      <c r="O120" s="2"/>
    </row>
    <row r="121" spans="1:104" s="32" customFormat="1" ht="16" thickBot="1" x14ac:dyDescent="0.55000000000000004">
      <c r="A121" s="32" t="s">
        <v>414</v>
      </c>
      <c r="B121" s="32" t="s">
        <v>415</v>
      </c>
      <c r="G121" s="32" t="s">
        <v>42</v>
      </c>
      <c r="H121" s="32" t="str">
        <f t="shared" si="5"/>
        <v/>
      </c>
      <c r="I121" s="32" t="str">
        <f t="shared" si="6"/>
        <v/>
      </c>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row>
    <row r="122" spans="1:104" x14ac:dyDescent="0.5">
      <c r="A122" s="2" t="s">
        <v>416</v>
      </c>
      <c r="B122" s="2" t="s">
        <v>417</v>
      </c>
      <c r="C122" s="7" t="s">
        <v>55</v>
      </c>
      <c r="D122" s="37">
        <v>0.5</v>
      </c>
      <c r="F122" s="7" t="s">
        <v>418</v>
      </c>
      <c r="G122" s="7" t="s">
        <v>69</v>
      </c>
      <c r="H122" s="2" t="str">
        <f t="shared" si="5"/>
        <v/>
      </c>
      <c r="I122" s="2" t="str">
        <f t="shared" si="6"/>
        <v/>
      </c>
      <c r="J122" s="4" t="s">
        <v>419</v>
      </c>
      <c r="K122" s="4">
        <v>1</v>
      </c>
      <c r="L122" s="4">
        <f>Table79[[#This Row],[Weight]]*Table79[[#This Row],[Estimated Percentage applied]]</f>
        <v>0.5</v>
      </c>
      <c r="M122" s="20"/>
      <c r="N122" s="2"/>
      <c r="O122" s="2"/>
    </row>
    <row r="123" spans="1:104" ht="26" x14ac:dyDescent="0.5">
      <c r="A123" s="2" t="s">
        <v>420</v>
      </c>
      <c r="B123" s="2" t="s">
        <v>421</v>
      </c>
      <c r="C123" s="7" t="s">
        <v>99</v>
      </c>
      <c r="D123" s="37">
        <v>0</v>
      </c>
      <c r="F123" s="7" t="s">
        <v>422</v>
      </c>
      <c r="G123" s="7" t="s">
        <v>69</v>
      </c>
      <c r="H123" s="2" t="str">
        <f t="shared" si="5"/>
        <v/>
      </c>
      <c r="I123" s="2" t="str">
        <f t="shared" si="6"/>
        <v/>
      </c>
      <c r="J123" s="4" t="s">
        <v>423</v>
      </c>
      <c r="K123" s="4">
        <v>1</v>
      </c>
      <c r="L123" s="4">
        <f>Table79[[#This Row],[Weight]]*Table79[[#This Row],[Estimated Percentage applied]]</f>
        <v>0</v>
      </c>
      <c r="M123" s="20"/>
      <c r="N123" s="2"/>
      <c r="O123" s="2"/>
    </row>
    <row r="124" spans="1:104" ht="28.7" x14ac:dyDescent="0.5">
      <c r="A124" s="2" t="s">
        <v>424</v>
      </c>
      <c r="B124" s="2" t="s">
        <v>425</v>
      </c>
      <c r="C124" s="7" t="s">
        <v>73</v>
      </c>
      <c r="D124" s="37">
        <v>1</v>
      </c>
      <c r="H124" s="2" t="str">
        <f t="shared" si="5"/>
        <v/>
      </c>
      <c r="I124" s="2" t="str">
        <f t="shared" si="6"/>
        <v/>
      </c>
      <c r="J124" s="4" t="s">
        <v>426</v>
      </c>
      <c r="K124" s="4">
        <v>3</v>
      </c>
      <c r="L124" s="4">
        <f>Table79[[#This Row],[Weight]]*Table79[[#This Row],[Estimated Percentage applied]]</f>
        <v>3</v>
      </c>
      <c r="M124" s="20"/>
      <c r="N124" s="2"/>
      <c r="O124" s="2"/>
    </row>
    <row r="125" spans="1:104" ht="51.7" x14ac:dyDescent="0.5">
      <c r="A125" s="2" t="s">
        <v>427</v>
      </c>
      <c r="B125" s="24" t="s">
        <v>428</v>
      </c>
      <c r="C125" s="7" t="s">
        <v>99</v>
      </c>
      <c r="D125" s="37">
        <v>0.2</v>
      </c>
      <c r="F125" s="16" t="s">
        <v>362</v>
      </c>
      <c r="G125" s="7" t="s">
        <v>81</v>
      </c>
      <c r="H125" s="2" t="str">
        <f t="shared" si="5"/>
        <v/>
      </c>
      <c r="I125" s="2" t="str">
        <f t="shared" si="6"/>
        <v/>
      </c>
      <c r="J125" s="4" t="s">
        <v>429</v>
      </c>
      <c r="K125" s="4">
        <v>4</v>
      </c>
      <c r="L125" s="4">
        <f>Table79[[#This Row],[Weight]]*Table79[[#This Row],[Estimated Percentage applied]]</f>
        <v>0.8</v>
      </c>
      <c r="M125" s="20"/>
      <c r="N125" s="2"/>
      <c r="O125" s="2"/>
    </row>
    <row r="126" spans="1:104" ht="28.7" x14ac:dyDescent="0.5">
      <c r="A126" s="2" t="s">
        <v>430</v>
      </c>
      <c r="B126" s="2" t="s">
        <v>431</v>
      </c>
      <c r="C126" s="7" t="s">
        <v>153</v>
      </c>
      <c r="D126" s="37">
        <v>1</v>
      </c>
      <c r="E126" s="12"/>
      <c r="F126" s="7" t="s">
        <v>318</v>
      </c>
      <c r="H126" s="2" t="str">
        <f t="shared" si="5"/>
        <v/>
      </c>
      <c r="I126" s="2" t="str">
        <f t="shared" si="6"/>
        <v/>
      </c>
      <c r="K126" s="4">
        <v>1</v>
      </c>
      <c r="L126" s="4">
        <f>Table79[[#This Row],[Weight]]*Table79[[#This Row],[Estimated Percentage applied]]</f>
        <v>1</v>
      </c>
      <c r="M126" s="20"/>
      <c r="N126" s="2"/>
      <c r="O126" s="2"/>
    </row>
    <row r="127" spans="1:104" ht="43" x14ac:dyDescent="0.5">
      <c r="A127" s="2" t="s">
        <v>432</v>
      </c>
      <c r="B127" s="2" t="s">
        <v>433</v>
      </c>
      <c r="C127" s="7" t="s">
        <v>99</v>
      </c>
      <c r="D127" s="37">
        <v>0</v>
      </c>
      <c r="E127" s="12"/>
      <c r="F127" s="7" t="s">
        <v>434</v>
      </c>
      <c r="G127" s="7" t="s">
        <v>69</v>
      </c>
      <c r="H127" s="2" t="str">
        <f t="shared" si="5"/>
        <v/>
      </c>
      <c r="I127" s="2" t="str">
        <f t="shared" si="6"/>
        <v/>
      </c>
      <c r="K127" s="4">
        <v>2</v>
      </c>
      <c r="L127" s="4">
        <f>Table79[[#This Row],[Weight]]*Table79[[#This Row],[Estimated Percentage applied]]</f>
        <v>0</v>
      </c>
      <c r="M127" s="20"/>
      <c r="N127" s="2"/>
      <c r="O127" s="2"/>
    </row>
    <row r="128" spans="1:104" s="32" customFormat="1" ht="16" thickBot="1" x14ac:dyDescent="0.55000000000000004">
      <c r="A128" s="32" t="s">
        <v>435</v>
      </c>
      <c r="B128" s="32" t="s">
        <v>436</v>
      </c>
      <c r="G128" s="32" t="s">
        <v>42</v>
      </c>
      <c r="H128" s="32" t="str">
        <f t="shared" si="5"/>
        <v/>
      </c>
      <c r="I128" s="32" t="str">
        <f t="shared" si="6"/>
        <v/>
      </c>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row>
    <row r="129" spans="1:104" ht="28.7" x14ac:dyDescent="0.5">
      <c r="A129" s="2" t="s">
        <v>437</v>
      </c>
      <c r="B129" s="2" t="s">
        <v>438</v>
      </c>
      <c r="C129" s="7" t="s">
        <v>73</v>
      </c>
      <c r="D129" s="37">
        <v>1</v>
      </c>
      <c r="H129" s="2" t="str">
        <f t="shared" si="5"/>
        <v/>
      </c>
      <c r="I129" s="2" t="str">
        <f t="shared" si="6"/>
        <v/>
      </c>
      <c r="J129" s="4" t="s">
        <v>439</v>
      </c>
      <c r="K129" s="4">
        <v>4</v>
      </c>
      <c r="L129" s="4">
        <f>Table79[[#This Row],[Weight]]*Table79[[#This Row],[Estimated Percentage applied]]</f>
        <v>4</v>
      </c>
      <c r="M129" s="20"/>
      <c r="N129" s="2"/>
      <c r="O129" s="2"/>
    </row>
    <row r="130" spans="1:104" ht="43" x14ac:dyDescent="0.5">
      <c r="A130" s="2" t="s">
        <v>440</v>
      </c>
      <c r="B130" s="2" t="s">
        <v>441</v>
      </c>
      <c r="C130" s="7" t="s">
        <v>99</v>
      </c>
      <c r="D130" s="37">
        <v>0</v>
      </c>
      <c r="F130" s="7" t="s">
        <v>442</v>
      </c>
      <c r="G130" s="7" t="s">
        <v>57</v>
      </c>
      <c r="H130" s="2" t="str">
        <f t="shared" si="5"/>
        <v/>
      </c>
      <c r="I130" s="2" t="str">
        <f t="shared" si="6"/>
        <v/>
      </c>
      <c r="J130" s="4" t="s">
        <v>443</v>
      </c>
      <c r="K130" s="4">
        <v>2</v>
      </c>
      <c r="L130" s="4">
        <f>Table79[[#This Row],[Weight]]*Table79[[#This Row],[Estimated Percentage applied]]</f>
        <v>0</v>
      </c>
      <c r="M130" s="20"/>
      <c r="N130" s="2" t="s">
        <v>59</v>
      </c>
      <c r="O130" s="2" t="s">
        <v>444</v>
      </c>
      <c r="P130" s="16" t="s">
        <v>445</v>
      </c>
    </row>
    <row r="131" spans="1:104" ht="28.7" x14ac:dyDescent="0.5">
      <c r="A131" s="2" t="s">
        <v>446</v>
      </c>
      <c r="B131" s="2" t="s">
        <v>447</v>
      </c>
      <c r="C131" s="7" t="s">
        <v>55</v>
      </c>
      <c r="D131" s="37">
        <v>0.7</v>
      </c>
      <c r="F131" s="7" t="s">
        <v>448</v>
      </c>
      <c r="G131" s="7" t="s">
        <v>69</v>
      </c>
      <c r="H131" s="2" t="str">
        <f t="shared" si="5"/>
        <v/>
      </c>
      <c r="I131" s="2" t="str">
        <f t="shared" si="6"/>
        <v/>
      </c>
      <c r="K131" s="4">
        <v>2</v>
      </c>
      <c r="L131" s="4">
        <f>Table79[[#This Row],[Weight]]*Table79[[#This Row],[Estimated Percentage applied]]</f>
        <v>1.4</v>
      </c>
      <c r="M131" s="20"/>
      <c r="N131" s="2"/>
      <c r="O131" s="2"/>
    </row>
    <row r="132" spans="1:104" ht="26" x14ac:dyDescent="0.5">
      <c r="A132" s="2" t="s">
        <v>449</v>
      </c>
      <c r="B132" s="2" t="s">
        <v>450</v>
      </c>
      <c r="C132" s="7" t="s">
        <v>153</v>
      </c>
      <c r="D132" s="37">
        <v>1</v>
      </c>
      <c r="F132" s="7" t="s">
        <v>451</v>
      </c>
      <c r="G132" s="7" t="s">
        <v>69</v>
      </c>
      <c r="H132" s="2" t="str">
        <f t="shared" si="5"/>
        <v/>
      </c>
      <c r="I132" s="2" t="str">
        <f t="shared" si="6"/>
        <v/>
      </c>
      <c r="J132" s="4" t="s">
        <v>452</v>
      </c>
      <c r="K132" s="4">
        <v>5</v>
      </c>
      <c r="L132" s="4">
        <f>Table79[[#This Row],[Weight]]*Table79[[#This Row],[Estimated Percentage applied]]</f>
        <v>5</v>
      </c>
      <c r="M132" s="20"/>
      <c r="N132" s="2"/>
      <c r="O132" s="2"/>
    </row>
    <row r="133" spans="1:104" ht="26" x14ac:dyDescent="0.5">
      <c r="A133" s="2" t="s">
        <v>453</v>
      </c>
      <c r="B133" s="2" t="s">
        <v>454</v>
      </c>
      <c r="C133" s="7" t="s">
        <v>99</v>
      </c>
      <c r="D133" s="37">
        <v>1</v>
      </c>
      <c r="F133" s="7" t="s">
        <v>455</v>
      </c>
      <c r="G133" s="7" t="s">
        <v>57</v>
      </c>
      <c r="H133" s="2" t="str">
        <f t="shared" si="5"/>
        <v/>
      </c>
      <c r="I133" s="2" t="str">
        <f t="shared" si="6"/>
        <v/>
      </c>
      <c r="K133" s="4">
        <v>2</v>
      </c>
      <c r="L133" s="4">
        <f>Table79[[#This Row],[Weight]]*Table79[[#This Row],[Estimated Percentage applied]]</f>
        <v>2</v>
      </c>
      <c r="M133" s="20"/>
      <c r="N133" s="2"/>
      <c r="O133" s="2"/>
    </row>
    <row r="134" spans="1:104" ht="39" x14ac:dyDescent="0.5">
      <c r="A134" s="2" t="s">
        <v>456</v>
      </c>
      <c r="B134" s="2" t="s">
        <v>457</v>
      </c>
      <c r="C134" s="7" t="s">
        <v>55</v>
      </c>
      <c r="D134" s="37">
        <v>0.5</v>
      </c>
      <c r="F134" s="7" t="s">
        <v>458</v>
      </c>
      <c r="G134" s="7" t="s">
        <v>69</v>
      </c>
      <c r="H134" s="2" t="str">
        <f t="shared" si="5"/>
        <v/>
      </c>
      <c r="I134" s="2" t="str">
        <f t="shared" si="6"/>
        <v/>
      </c>
      <c r="K134" s="4">
        <v>2</v>
      </c>
      <c r="L134" s="4">
        <f>Table79[[#This Row],[Weight]]*Table79[[#This Row],[Estimated Percentage applied]]</f>
        <v>1</v>
      </c>
      <c r="M134" s="20"/>
      <c r="N134" s="2"/>
      <c r="O134" s="2"/>
    </row>
    <row r="135" spans="1:104" s="32" customFormat="1" ht="16" thickBot="1" x14ac:dyDescent="0.55000000000000004">
      <c r="A135" s="32" t="s">
        <v>459</v>
      </c>
      <c r="B135" s="32" t="s">
        <v>460</v>
      </c>
      <c r="G135" s="32" t="s">
        <v>42</v>
      </c>
      <c r="H135" s="32" t="str">
        <f t="shared" si="5"/>
        <v/>
      </c>
      <c r="I135" s="32" t="str">
        <f t="shared" si="6"/>
        <v/>
      </c>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row>
    <row r="136" spans="1:104" ht="20.7" x14ac:dyDescent="0.5">
      <c r="A136" s="2" t="s">
        <v>461</v>
      </c>
      <c r="B136" s="2" t="s">
        <v>462</v>
      </c>
      <c r="C136" s="7" t="s">
        <v>99</v>
      </c>
      <c r="D136" s="37">
        <v>0.2</v>
      </c>
      <c r="F136" s="16" t="s">
        <v>362</v>
      </c>
      <c r="G136" s="7" t="s">
        <v>81</v>
      </c>
      <c r="H136" s="2" t="str">
        <f t="shared" si="5"/>
        <v/>
      </c>
      <c r="I136" s="2" t="str">
        <f t="shared" si="6"/>
        <v/>
      </c>
      <c r="J136" s="4" t="s">
        <v>463</v>
      </c>
      <c r="K136" s="4">
        <v>4</v>
      </c>
      <c r="L136" s="4">
        <f>Table79[[#This Row],[Weight]]*Table79[[#This Row],[Estimated Percentage applied]]</f>
        <v>0.8</v>
      </c>
      <c r="M136" s="20"/>
      <c r="N136" s="2"/>
      <c r="O136" s="2"/>
    </row>
    <row r="137" spans="1:104" ht="31" x14ac:dyDescent="0.5">
      <c r="A137" s="2" t="s">
        <v>464</v>
      </c>
      <c r="B137" s="2" t="s">
        <v>465</v>
      </c>
      <c r="C137" s="7" t="s">
        <v>153</v>
      </c>
      <c r="D137" s="37">
        <v>1</v>
      </c>
      <c r="E137" s="12"/>
      <c r="F137" s="7" t="s">
        <v>318</v>
      </c>
      <c r="H137" s="2" t="str">
        <f t="shared" si="5"/>
        <v/>
      </c>
      <c r="I137" s="2" t="str">
        <f t="shared" si="6"/>
        <v/>
      </c>
      <c r="J137" s="4" t="s">
        <v>466</v>
      </c>
      <c r="K137" s="4">
        <v>1</v>
      </c>
      <c r="L137" s="4">
        <f>Table79[[#This Row],[Weight]]*Table79[[#This Row],[Estimated Percentage applied]]</f>
        <v>1</v>
      </c>
      <c r="M137" s="20"/>
      <c r="N137" s="2"/>
      <c r="O137" s="2"/>
    </row>
    <row r="138" spans="1:104" ht="28.7" x14ac:dyDescent="0.5">
      <c r="A138" s="2" t="s">
        <v>467</v>
      </c>
      <c r="B138" s="2" t="s">
        <v>468</v>
      </c>
      <c r="C138" s="7" t="s">
        <v>55</v>
      </c>
      <c r="D138" s="37">
        <v>0.3</v>
      </c>
      <c r="F138" s="7" t="s">
        <v>377</v>
      </c>
      <c r="G138" s="7" t="s">
        <v>81</v>
      </c>
      <c r="H138" s="2" t="str">
        <f t="shared" si="5"/>
        <v/>
      </c>
      <c r="I138" s="2" t="str">
        <f t="shared" si="6"/>
        <v/>
      </c>
      <c r="J138" s="4" t="s">
        <v>469</v>
      </c>
      <c r="K138" s="4">
        <v>4</v>
      </c>
      <c r="L138" s="4">
        <f>Table79[[#This Row],[Weight]]*Table79[[#This Row],[Estimated Percentage applied]]</f>
        <v>1.2</v>
      </c>
      <c r="M138" s="20"/>
      <c r="N138" s="2"/>
      <c r="O138" s="2"/>
    </row>
    <row r="139" spans="1:104" ht="18.350000000000001" thickBot="1" x14ac:dyDescent="0.55000000000000004">
      <c r="A139" s="46" t="s">
        <v>470</v>
      </c>
      <c r="B139" s="46" t="s">
        <v>471</v>
      </c>
      <c r="C139" s="47"/>
      <c r="D139" s="52"/>
      <c r="E139" s="47"/>
      <c r="F139" s="47"/>
      <c r="G139" s="47" t="s">
        <v>39</v>
      </c>
      <c r="H139" s="28" t="str">
        <f t="shared" si="5"/>
        <v/>
      </c>
      <c r="I139" s="28" t="str">
        <f t="shared" si="5"/>
        <v/>
      </c>
      <c r="J139" s="49"/>
      <c r="K139" s="49">
        <f>SUM(K140:K156)</f>
        <v>26</v>
      </c>
      <c r="L139" s="49">
        <f>SUM(L140:L156)</f>
        <v>18.8</v>
      </c>
      <c r="M139" s="50">
        <f>Table79[[#This Row],[Score]]/Table79[[#This Row],[Weight]]</f>
        <v>0.72307692307692306</v>
      </c>
      <c r="N139" s="2"/>
      <c r="O139" s="2"/>
    </row>
    <row r="140" spans="1:104" s="32" customFormat="1" ht="16.350000000000001" thickTop="1" thickBot="1" x14ac:dyDescent="0.55000000000000004">
      <c r="A140" s="32" t="s">
        <v>472</v>
      </c>
      <c r="B140" s="32" t="s">
        <v>473</v>
      </c>
      <c r="G140" s="32" t="s">
        <v>42</v>
      </c>
      <c r="H140" s="2" t="str">
        <f t="shared" si="5"/>
        <v/>
      </c>
      <c r="I140" s="2" t="str">
        <f t="shared" si="6"/>
        <v/>
      </c>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row>
    <row r="141" spans="1:104" ht="341" x14ac:dyDescent="0.5">
      <c r="A141" s="2" t="s">
        <v>474</v>
      </c>
      <c r="B141" s="2" t="s">
        <v>475</v>
      </c>
      <c r="C141" s="7" t="s">
        <v>55</v>
      </c>
      <c r="D141" s="37">
        <v>0.9</v>
      </c>
      <c r="H141" s="2" t="str">
        <f t="shared" si="5"/>
        <v/>
      </c>
      <c r="I141" s="2" t="str">
        <f t="shared" si="6"/>
        <v/>
      </c>
      <c r="J141" s="4" t="s">
        <v>476</v>
      </c>
      <c r="K141" s="4">
        <v>5</v>
      </c>
      <c r="L141" s="4">
        <f>Table79[[#This Row],[Weight]]*Table79[[#This Row],[Estimated Percentage applied]]</f>
        <v>4.5</v>
      </c>
      <c r="M141" s="20"/>
      <c r="N141" s="2"/>
      <c r="O141" s="2"/>
    </row>
    <row r="142" spans="1:104" x14ac:dyDescent="0.5">
      <c r="A142" s="2" t="s">
        <v>477</v>
      </c>
      <c r="B142" s="2" t="s">
        <v>478</v>
      </c>
      <c r="C142" s="7" t="s">
        <v>73</v>
      </c>
      <c r="D142" s="37">
        <v>1</v>
      </c>
      <c r="H142" s="2" t="str">
        <f t="shared" si="5"/>
        <v/>
      </c>
      <c r="I142" s="2" t="str">
        <f t="shared" si="6"/>
        <v/>
      </c>
      <c r="J142" s="4" t="s">
        <v>479</v>
      </c>
      <c r="K142" s="4">
        <v>5</v>
      </c>
      <c r="L142" s="4">
        <f>Table79[[#This Row],[Weight]]*Table79[[#This Row],[Estimated Percentage applied]]</f>
        <v>5</v>
      </c>
      <c r="M142" s="20"/>
      <c r="N142" s="2"/>
      <c r="O142" s="2"/>
    </row>
    <row r="143" spans="1:104" x14ac:dyDescent="0.5">
      <c r="A143" s="2" t="s">
        <v>480</v>
      </c>
      <c r="B143" s="2" t="s">
        <v>481</v>
      </c>
      <c r="C143" s="7" t="s">
        <v>73</v>
      </c>
      <c r="D143" s="37">
        <v>1</v>
      </c>
      <c r="H143" s="2" t="str">
        <f t="shared" si="5"/>
        <v/>
      </c>
      <c r="I143" s="2" t="str">
        <f t="shared" si="6"/>
        <v/>
      </c>
      <c r="J143" s="4" t="s">
        <v>482</v>
      </c>
      <c r="K143" s="4">
        <v>5</v>
      </c>
      <c r="L143" s="4">
        <f>Table79[[#This Row],[Weight]]*Table79[[#This Row],[Estimated Percentage applied]]</f>
        <v>5</v>
      </c>
      <c r="M143" s="20"/>
      <c r="N143" s="2"/>
      <c r="O143" s="2"/>
    </row>
    <row r="144" spans="1:104" ht="26" x14ac:dyDescent="0.5">
      <c r="A144" s="2" t="s">
        <v>483</v>
      </c>
      <c r="B144" s="2" t="s">
        <v>484</v>
      </c>
      <c r="C144" s="7" t="s">
        <v>55</v>
      </c>
      <c r="D144" s="37">
        <v>0.3</v>
      </c>
      <c r="F144" s="7" t="s">
        <v>485</v>
      </c>
      <c r="G144" s="7" t="s">
        <v>69</v>
      </c>
      <c r="H144" s="2" t="str">
        <f t="shared" si="5"/>
        <v/>
      </c>
      <c r="I144" s="2" t="str">
        <f t="shared" si="6"/>
        <v/>
      </c>
      <c r="J144" s="4" t="s">
        <v>486</v>
      </c>
      <c r="K144" s="4">
        <v>5</v>
      </c>
      <c r="L144" s="4">
        <f>Table79[[#This Row],[Weight]]*Table79[[#This Row],[Estimated Percentage applied]]</f>
        <v>1.5</v>
      </c>
      <c r="M144" s="20"/>
      <c r="N144" s="2"/>
      <c r="O144" s="2"/>
    </row>
    <row r="145" spans="1:15" ht="43" x14ac:dyDescent="0.5">
      <c r="A145" s="2" t="s">
        <v>487</v>
      </c>
      <c r="B145" s="2" t="s">
        <v>488</v>
      </c>
      <c r="C145" s="7" t="s">
        <v>153</v>
      </c>
      <c r="D145" s="37">
        <v>1</v>
      </c>
      <c r="F145" s="7" t="s">
        <v>318</v>
      </c>
      <c r="H145" s="2" t="str">
        <f t="shared" si="5"/>
        <v/>
      </c>
      <c r="I145" s="2" t="str">
        <f t="shared" si="6"/>
        <v/>
      </c>
      <c r="J145" s="4" t="s">
        <v>489</v>
      </c>
      <c r="K145" s="4">
        <v>1</v>
      </c>
      <c r="L145" s="4">
        <f>Table79[[#This Row],[Weight]]*Table79[[#This Row],[Estimated Percentage applied]]</f>
        <v>1</v>
      </c>
      <c r="M145" s="20"/>
      <c r="N145" s="2"/>
      <c r="O145" s="2"/>
    </row>
    <row r="146" spans="1:15" ht="26" x14ac:dyDescent="0.5">
      <c r="A146" s="2" t="s">
        <v>490</v>
      </c>
      <c r="B146" s="2" t="s">
        <v>491</v>
      </c>
      <c r="C146" s="7" t="s">
        <v>492</v>
      </c>
      <c r="D146" s="37">
        <v>0</v>
      </c>
      <c r="F146" s="7" t="s">
        <v>493</v>
      </c>
      <c r="G146" s="7" t="s">
        <v>69</v>
      </c>
      <c r="H146" s="2" t="str">
        <f t="shared" si="5"/>
        <v/>
      </c>
      <c r="I146" s="2" t="str">
        <f t="shared" si="6"/>
        <v/>
      </c>
      <c r="J146" s="4" t="s">
        <v>494</v>
      </c>
      <c r="K146" s="4">
        <v>1</v>
      </c>
      <c r="L146" s="4">
        <f>Table79[[#This Row],[Weight]]*Table79[[#This Row],[Estimated Percentage applied]]</f>
        <v>0</v>
      </c>
      <c r="M146" s="20"/>
      <c r="N146" s="2"/>
      <c r="O146" s="2"/>
    </row>
    <row r="147" spans="1:15" ht="43" x14ac:dyDescent="0.5">
      <c r="A147" s="2" t="s">
        <v>495</v>
      </c>
      <c r="B147" s="2" t="s">
        <v>496</v>
      </c>
      <c r="C147" s="7" t="s">
        <v>492</v>
      </c>
      <c r="D147" s="37">
        <v>0</v>
      </c>
      <c r="F147" s="7" t="s">
        <v>493</v>
      </c>
      <c r="G147" s="7" t="s">
        <v>69</v>
      </c>
      <c r="H147" s="2" t="str">
        <f t="shared" si="5"/>
        <v/>
      </c>
      <c r="I147" s="2" t="str">
        <f t="shared" si="6"/>
        <v/>
      </c>
      <c r="J147" s="4" t="s">
        <v>494</v>
      </c>
      <c r="K147" s="4">
        <v>1</v>
      </c>
      <c r="L147" s="4">
        <f>Table79[[#This Row],[Weight]]*Table79[[#This Row],[Estimated Percentage applied]]</f>
        <v>0</v>
      </c>
      <c r="M147" s="20"/>
      <c r="N147" s="2"/>
      <c r="O147" s="2"/>
    </row>
    <row r="148" spans="1:15" ht="28.7" x14ac:dyDescent="0.5">
      <c r="A148" s="2" t="s">
        <v>497</v>
      </c>
      <c r="B148" s="2" t="s">
        <v>498</v>
      </c>
      <c r="C148" s="7" t="s">
        <v>46</v>
      </c>
      <c r="D148" s="37">
        <v>1</v>
      </c>
      <c r="H148" s="2" t="str">
        <f t="shared" si="5"/>
        <v>Not Applicable</v>
      </c>
      <c r="I148" s="2" t="str">
        <f t="shared" si="6"/>
        <v>Not Applicable</v>
      </c>
      <c r="K148" s="4">
        <v>1</v>
      </c>
      <c r="L148" s="4">
        <f>Table79[[#This Row],[Weight]]*Table79[[#This Row],[Estimated Percentage applied]]</f>
        <v>1</v>
      </c>
      <c r="M148" s="20"/>
      <c r="N148" s="2"/>
      <c r="O148" s="2"/>
    </row>
    <row r="149" spans="1:15" ht="31" x14ac:dyDescent="0.5">
      <c r="A149" s="2" t="s">
        <v>499</v>
      </c>
      <c r="B149" s="2" t="s">
        <v>500</v>
      </c>
      <c r="C149" s="7" t="s">
        <v>73</v>
      </c>
      <c r="D149" s="37">
        <v>0.8</v>
      </c>
      <c r="F149" s="7" t="s">
        <v>501</v>
      </c>
      <c r="G149" s="7" t="s">
        <v>69</v>
      </c>
      <c r="H149" s="2" t="str">
        <f t="shared" ref="H149:I151" si="14">IF(C149="Not Applicable","Not Applicable","")</f>
        <v/>
      </c>
      <c r="I149" s="2" t="str">
        <f t="shared" ref="I149:I151" si="15">IF(C149="Not Applicable","Not Applicable","")</f>
        <v/>
      </c>
      <c r="J149" s="4" t="s">
        <v>502</v>
      </c>
      <c r="K149" s="4">
        <v>1</v>
      </c>
      <c r="L149" s="4">
        <f>Table79[[#This Row],[Weight]]*Table79[[#This Row],[Estimated Percentage applied]]</f>
        <v>0.8</v>
      </c>
      <c r="M149" s="20"/>
      <c r="N149" s="2"/>
      <c r="O149" s="2"/>
    </row>
    <row r="150" spans="1:15" ht="18.350000000000001" thickBot="1" x14ac:dyDescent="0.55000000000000004">
      <c r="A150" s="46" t="s">
        <v>503</v>
      </c>
      <c r="B150" s="46" t="s">
        <v>504</v>
      </c>
      <c r="C150" s="47"/>
      <c r="D150" s="52"/>
      <c r="E150" s="47"/>
      <c r="F150" s="47"/>
      <c r="G150" s="47" t="s">
        <v>42</v>
      </c>
      <c r="H150" s="28" t="str">
        <f t="shared" si="14"/>
        <v/>
      </c>
      <c r="I150" s="28" t="str">
        <f t="shared" si="14"/>
        <v/>
      </c>
      <c r="J150" s="49"/>
      <c r="K150" s="49"/>
      <c r="L150" s="49">
        <f t="shared" ref="L150:L151" si="16">SUM(L151:L164)</f>
        <v>0</v>
      </c>
      <c r="M150" s="50"/>
      <c r="N150" s="2"/>
      <c r="O150" s="2"/>
    </row>
    <row r="151" spans="1:15" ht="196.7" thickTop="1" x14ac:dyDescent="0.5">
      <c r="A151" s="2" t="s">
        <v>505</v>
      </c>
      <c r="B151" s="2" t="s">
        <v>506</v>
      </c>
      <c r="C151" s="7" t="s">
        <v>492</v>
      </c>
      <c r="D151" s="37">
        <v>0</v>
      </c>
      <c r="F151" s="7" t="s">
        <v>493</v>
      </c>
      <c r="G151" s="7" t="s">
        <v>69</v>
      </c>
      <c r="H151" s="2" t="str">
        <f t="shared" si="14"/>
        <v/>
      </c>
      <c r="I151" s="2" t="str">
        <f t="shared" si="15"/>
        <v/>
      </c>
      <c r="J151" s="4" t="s">
        <v>507</v>
      </c>
      <c r="K151" s="4">
        <v>1</v>
      </c>
      <c r="L151" s="4">
        <f t="shared" si="16"/>
        <v>0</v>
      </c>
      <c r="M151" s="20"/>
      <c r="N151" s="2"/>
      <c r="O151" s="2"/>
    </row>
    <row r="152" spans="1:15" ht="221" x14ac:dyDescent="0.5">
      <c r="A152" s="2" t="s">
        <v>508</v>
      </c>
      <c r="B152" s="2" t="s">
        <v>509</v>
      </c>
      <c r="C152" s="61" t="s">
        <v>55</v>
      </c>
      <c r="D152" s="37">
        <v>0.4</v>
      </c>
      <c r="F152" s="7" t="s">
        <v>493</v>
      </c>
      <c r="G152" s="7" t="s">
        <v>57</v>
      </c>
      <c r="H152" s="7"/>
      <c r="I152" s="7">
        <v>3</v>
      </c>
      <c r="J152" s="7" t="s">
        <v>510</v>
      </c>
      <c r="K152" s="20"/>
      <c r="L152" s="4">
        <f>SUM(L153:L165)</f>
        <v>0</v>
      </c>
      <c r="M152" s="20" t="e">
        <f>Table79[[#This Row],[Weight]]/Table79[[#This Row],[Score]]</f>
        <v>#DIV/0!</v>
      </c>
      <c r="N152" s="2"/>
      <c r="O152" s="2"/>
    </row>
  </sheetData>
  <phoneticPr fontId="24" type="noConversion"/>
  <conditionalFormatting sqref="C2:D3 C139:D139 C150:D150 C47:C48 C65:C67 C45 C34 C59:C61 C37:C38 C118:C120 C129:C134 C137:C138 C141:C145 C153:D1048576 C151 C10 C54:C55 C41:C43 C50:C52 C57 C63 C69:C70 C72:C75 C77 C79:C82 C84 C86 C99 C101:C107 C109:C110 C112:C115 C122:C124">
    <cfRule type="cellIs" dxfId="1205" priority="286" operator="equal">
      <formula>"Partial Implemented"</formula>
    </cfRule>
    <cfRule type="cellIs" dxfId="1204" priority="287" operator="equal">
      <formula>"Not Implemented"</formula>
    </cfRule>
    <cfRule type="cellIs" dxfId="1203" priority="288" operator="equal">
      <formula>"Unknown to be validated"</formula>
    </cfRule>
    <cfRule type="cellIs" dxfId="1202" priority="289" operator="equal">
      <formula>"Implemented"</formula>
    </cfRule>
  </conditionalFormatting>
  <conditionalFormatting sqref="G34 G129:G134 G47:G48 G137 G45 G59:G61 G70 G37:G38 G9:G10 G153:I1048576 G41:G43 G50:G52 G57 G63 G65:G67 G72:G75 G77 G79:G81 G101:G107 G118:G120 G122:G124 G141:G145 G54:G55 G99 G109:G110 G112:G116 G139 G150">
    <cfRule type="cellIs" dxfId="1201" priority="283" operator="equal">
      <formula>"Low"</formula>
    </cfRule>
    <cfRule type="cellIs" dxfId="1200" priority="284" operator="equal">
      <formula>"Medium"</formula>
    </cfRule>
    <cfRule type="cellIs" dxfId="1199" priority="285" operator="equal">
      <formula>"High"</formula>
    </cfRule>
  </conditionalFormatting>
  <conditionalFormatting sqref="C136">
    <cfRule type="cellIs" dxfId="1198" priority="279" operator="equal">
      <formula>"Partial Implemented"</formula>
    </cfRule>
    <cfRule type="cellIs" dxfId="1197" priority="280" operator="equal">
      <formula>"Not Implemented"</formula>
    </cfRule>
    <cfRule type="cellIs" dxfId="1196" priority="281" operator="equal">
      <formula>"Unknown to be validated"</formula>
    </cfRule>
    <cfRule type="cellIs" dxfId="1195" priority="282" operator="equal">
      <formula>"Implemented"</formula>
    </cfRule>
  </conditionalFormatting>
  <conditionalFormatting sqref="G136">
    <cfRule type="cellIs" dxfId="1194" priority="276" operator="equal">
      <formula>"Low"</formula>
    </cfRule>
    <cfRule type="cellIs" dxfId="1193" priority="277" operator="equal">
      <formula>"Medium"</formula>
    </cfRule>
    <cfRule type="cellIs" dxfId="1192" priority="278" operator="equal">
      <formula>"High"</formula>
    </cfRule>
  </conditionalFormatting>
  <conditionalFormatting sqref="G147">
    <cfRule type="cellIs" dxfId="1191" priority="273" operator="equal">
      <formula>"Low"</formula>
    </cfRule>
    <cfRule type="cellIs" dxfId="1190" priority="274" operator="equal">
      <formula>"Medium"</formula>
    </cfRule>
    <cfRule type="cellIs" dxfId="1189" priority="275" operator="equal">
      <formula>"High"</formula>
    </cfRule>
  </conditionalFormatting>
  <conditionalFormatting sqref="C28">
    <cfRule type="cellIs" dxfId="1188" priority="269" operator="equal">
      <formula>"Partial Implemented"</formula>
    </cfRule>
    <cfRule type="cellIs" dxfId="1187" priority="270" operator="equal">
      <formula>"Not Implemented"</formula>
    </cfRule>
    <cfRule type="cellIs" dxfId="1186" priority="271" operator="equal">
      <formula>"Unknown to be validated"</formula>
    </cfRule>
    <cfRule type="cellIs" dxfId="1185" priority="272" operator="equal">
      <formula>"Implemented"</formula>
    </cfRule>
  </conditionalFormatting>
  <conditionalFormatting sqref="C125">
    <cfRule type="cellIs" dxfId="1184" priority="265" operator="equal">
      <formula>"Partial Implemented"</formula>
    </cfRule>
    <cfRule type="cellIs" dxfId="1183" priority="266" operator="equal">
      <formula>"Not Implemented"</formula>
    </cfRule>
    <cfRule type="cellIs" dxfId="1182" priority="267" operator="equal">
      <formula>"Unknown to be validated"</formula>
    </cfRule>
    <cfRule type="cellIs" dxfId="1181" priority="268" operator="equal">
      <formula>"Implemented"</formula>
    </cfRule>
  </conditionalFormatting>
  <conditionalFormatting sqref="C126">
    <cfRule type="cellIs" dxfId="1180" priority="261" operator="equal">
      <formula>"Partial Implemented"</formula>
    </cfRule>
    <cfRule type="cellIs" dxfId="1179" priority="262" operator="equal">
      <formula>"Not Implemented"</formula>
    </cfRule>
    <cfRule type="cellIs" dxfId="1178" priority="263" operator="equal">
      <formula>"Unknown to be validated"</formula>
    </cfRule>
    <cfRule type="cellIs" dxfId="1177" priority="264" operator="equal">
      <formula>"Implemented"</formula>
    </cfRule>
  </conditionalFormatting>
  <conditionalFormatting sqref="C127">
    <cfRule type="cellIs" dxfId="1176" priority="257" operator="equal">
      <formula>"Partial Implemented"</formula>
    </cfRule>
    <cfRule type="cellIs" dxfId="1175" priority="258" operator="equal">
      <formula>"Not Implemented"</formula>
    </cfRule>
    <cfRule type="cellIs" dxfId="1174" priority="259" operator="equal">
      <formula>"Unknown to be validated"</formula>
    </cfRule>
    <cfRule type="cellIs" dxfId="1173" priority="260" operator="equal">
      <formula>"Implemented"</formula>
    </cfRule>
  </conditionalFormatting>
  <conditionalFormatting sqref="C32:C33">
    <cfRule type="cellIs" dxfId="1172" priority="253" operator="equal">
      <formula>"Partial Implemented"</formula>
    </cfRule>
    <cfRule type="cellIs" dxfId="1171" priority="254" operator="equal">
      <formula>"Not Implemented"</formula>
    </cfRule>
    <cfRule type="cellIs" dxfId="1170" priority="255" operator="equal">
      <formula>"Unknown to be validated"</formula>
    </cfRule>
    <cfRule type="cellIs" dxfId="1169" priority="256" operator="equal">
      <formula>"Implemented"</formula>
    </cfRule>
  </conditionalFormatting>
  <conditionalFormatting sqref="C30">
    <cfRule type="cellIs" dxfId="1168" priority="249" operator="equal">
      <formula>"Partial Implemented"</formula>
    </cfRule>
    <cfRule type="cellIs" dxfId="1167" priority="250" operator="equal">
      <formula>"Not Implemented"</formula>
    </cfRule>
    <cfRule type="cellIs" dxfId="1166" priority="251" operator="equal">
      <formula>"Unknown to be validated"</formula>
    </cfRule>
    <cfRule type="cellIs" dxfId="1165" priority="252" operator="equal">
      <formula>"Implemented"</formula>
    </cfRule>
  </conditionalFormatting>
  <conditionalFormatting sqref="C31">
    <cfRule type="cellIs" dxfId="1164" priority="245" operator="equal">
      <formula>"Partial Implemented"</formula>
    </cfRule>
    <cfRule type="cellIs" dxfId="1163" priority="246" operator="equal">
      <formula>"Not Implemented"</formula>
    </cfRule>
    <cfRule type="cellIs" dxfId="1162" priority="247" operator="equal">
      <formula>"Unknown to be validated"</formula>
    </cfRule>
    <cfRule type="cellIs" dxfId="1161" priority="248" operator="equal">
      <formula>"Implemented"</formula>
    </cfRule>
  </conditionalFormatting>
  <conditionalFormatting sqref="C27">
    <cfRule type="cellIs" dxfId="1160" priority="241" operator="equal">
      <formula>"Partial Implemented"</formula>
    </cfRule>
    <cfRule type="cellIs" dxfId="1159" priority="242" operator="equal">
      <formula>"Not Implemented"</formula>
    </cfRule>
    <cfRule type="cellIs" dxfId="1158" priority="243" operator="equal">
      <formula>"Unknown to be validated"</formula>
    </cfRule>
    <cfRule type="cellIs" dxfId="1157" priority="244" operator="equal">
      <formula>"Implemented"</formula>
    </cfRule>
  </conditionalFormatting>
  <conditionalFormatting sqref="C18:C19 C23:C25">
    <cfRule type="cellIs" dxfId="1156" priority="237" operator="equal">
      <formula>"Partial Implemented"</formula>
    </cfRule>
    <cfRule type="cellIs" dxfId="1155" priority="238" operator="equal">
      <formula>"Not Implemented"</formula>
    </cfRule>
    <cfRule type="cellIs" dxfId="1154" priority="239" operator="equal">
      <formula>"Unknown to be validated"</formula>
    </cfRule>
    <cfRule type="cellIs" dxfId="1153" priority="240" operator="equal">
      <formula>"Implemented"</formula>
    </cfRule>
  </conditionalFormatting>
  <conditionalFormatting sqref="C26">
    <cfRule type="cellIs" dxfId="1152" priority="233" operator="equal">
      <formula>"Partial Implemented"</formula>
    </cfRule>
    <cfRule type="cellIs" dxfId="1151" priority="234" operator="equal">
      <formula>"Not Implemented"</formula>
    </cfRule>
    <cfRule type="cellIs" dxfId="1150" priority="235" operator="equal">
      <formula>"Unknown to be validated"</formula>
    </cfRule>
    <cfRule type="cellIs" dxfId="1149" priority="236" operator="equal">
      <formula>"Implemented"</formula>
    </cfRule>
  </conditionalFormatting>
  <conditionalFormatting sqref="G44">
    <cfRule type="cellIs" dxfId="1148" priority="226" operator="equal">
      <formula>"Low"</formula>
    </cfRule>
    <cfRule type="cellIs" dxfId="1147" priority="227" operator="equal">
      <formula>"Medium"</formula>
    </cfRule>
    <cfRule type="cellIs" dxfId="1146" priority="228" operator="equal">
      <formula>"High"</formula>
    </cfRule>
  </conditionalFormatting>
  <conditionalFormatting sqref="C44">
    <cfRule type="cellIs" dxfId="1145" priority="229" operator="equal">
      <formula>"Partial Implemented"</formula>
    </cfRule>
    <cfRule type="cellIs" dxfId="1144" priority="230" operator="equal">
      <formula>"Not Implemented"</formula>
    </cfRule>
    <cfRule type="cellIs" dxfId="1143" priority="231" operator="equal">
      <formula>"Unknown to be validated"</formula>
    </cfRule>
    <cfRule type="cellIs" dxfId="1142" priority="232" operator="equal">
      <formula>"Implemented"</formula>
    </cfRule>
  </conditionalFormatting>
  <conditionalFormatting sqref="G70">
    <cfRule type="cellIs" dxfId="1141" priority="187" operator="equal">
      <formula>"Low"</formula>
    </cfRule>
    <cfRule type="cellIs" dxfId="1140" priority="188" operator="equal">
      <formula>"Medium"</formula>
    </cfRule>
    <cfRule type="cellIs" dxfId="1139" priority="189" operator="equal">
      <formula>"High"</formula>
    </cfRule>
  </conditionalFormatting>
  <conditionalFormatting sqref="C14">
    <cfRule type="cellIs" dxfId="1138" priority="222" operator="equal">
      <formula>"Partial Implemented"</formula>
    </cfRule>
    <cfRule type="cellIs" dxfId="1137" priority="223" operator="equal">
      <formula>"Not Implemented"</formula>
    </cfRule>
    <cfRule type="cellIs" dxfId="1136" priority="224" operator="equal">
      <formula>"Unknown to be validated"</formula>
    </cfRule>
    <cfRule type="cellIs" dxfId="1135" priority="225" operator="equal">
      <formula>"Implemented"</formula>
    </cfRule>
  </conditionalFormatting>
  <conditionalFormatting sqref="C13">
    <cfRule type="cellIs" dxfId="1134" priority="218" operator="equal">
      <formula>"Partial Implemented"</formula>
    </cfRule>
    <cfRule type="cellIs" dxfId="1133" priority="219" operator="equal">
      <formula>"Not Implemented"</formula>
    </cfRule>
    <cfRule type="cellIs" dxfId="1132" priority="220" operator="equal">
      <formula>"Unknown to be validated"</formula>
    </cfRule>
    <cfRule type="cellIs" dxfId="1131" priority="221" operator="equal">
      <formula>"Implemented"</formula>
    </cfRule>
  </conditionalFormatting>
  <conditionalFormatting sqref="C12">
    <cfRule type="cellIs" dxfId="1130" priority="214" operator="equal">
      <formula>"Partial Implemented"</formula>
    </cfRule>
    <cfRule type="cellIs" dxfId="1129" priority="215" operator="equal">
      <formula>"Not Implemented"</formula>
    </cfRule>
    <cfRule type="cellIs" dxfId="1128" priority="216" operator="equal">
      <formula>"Unknown to be validated"</formula>
    </cfRule>
    <cfRule type="cellIs" dxfId="1127" priority="217" operator="equal">
      <formula>"Implemented"</formula>
    </cfRule>
  </conditionalFormatting>
  <conditionalFormatting sqref="C9">
    <cfRule type="cellIs" dxfId="1126" priority="210" operator="equal">
      <formula>"Partial Implemented"</formula>
    </cfRule>
    <cfRule type="cellIs" dxfId="1125" priority="211" operator="equal">
      <formula>"Not Implemented"</formula>
    </cfRule>
    <cfRule type="cellIs" dxfId="1124" priority="212" operator="equal">
      <formula>"Unknown to be validated"</formula>
    </cfRule>
    <cfRule type="cellIs" dxfId="1123" priority="213" operator="equal">
      <formula>"Implemented"</formula>
    </cfRule>
  </conditionalFormatting>
  <conditionalFormatting sqref="C8">
    <cfRule type="cellIs" dxfId="1122" priority="206" operator="equal">
      <formula>"Partial Implemented"</formula>
    </cfRule>
    <cfRule type="cellIs" dxfId="1121" priority="207" operator="equal">
      <formula>"Not Implemented"</formula>
    </cfRule>
    <cfRule type="cellIs" dxfId="1120" priority="208" operator="equal">
      <formula>"Unknown to be validated"</formula>
    </cfRule>
    <cfRule type="cellIs" dxfId="1119" priority="209" operator="equal">
      <formula>"Implemented"</formula>
    </cfRule>
  </conditionalFormatting>
  <conditionalFormatting sqref="C7">
    <cfRule type="cellIs" dxfId="1118" priority="202" operator="equal">
      <formula>"Partial Implemented"</formula>
    </cfRule>
    <cfRule type="cellIs" dxfId="1117" priority="203" operator="equal">
      <formula>"Not Implemented"</formula>
    </cfRule>
    <cfRule type="cellIs" dxfId="1116" priority="204" operator="equal">
      <formula>"Unknown to be validated"</formula>
    </cfRule>
    <cfRule type="cellIs" dxfId="1115" priority="205" operator="equal">
      <formula>"Implemented"</formula>
    </cfRule>
  </conditionalFormatting>
  <conditionalFormatting sqref="C6">
    <cfRule type="cellIs" dxfId="1114" priority="198" operator="equal">
      <formula>"Partial Implemented"</formula>
    </cfRule>
    <cfRule type="cellIs" dxfId="1113" priority="199" operator="equal">
      <formula>"Not Implemented"</formula>
    </cfRule>
    <cfRule type="cellIs" dxfId="1112" priority="200" operator="equal">
      <formula>"Unknown to be validated"</formula>
    </cfRule>
    <cfRule type="cellIs" dxfId="1111" priority="201" operator="equal">
      <formula>"Implemented"</formula>
    </cfRule>
  </conditionalFormatting>
  <conditionalFormatting sqref="C4">
    <cfRule type="cellIs" dxfId="1110" priority="194" operator="equal">
      <formula>"Partial Implemented"</formula>
    </cfRule>
    <cfRule type="cellIs" dxfId="1109" priority="195" operator="equal">
      <formula>"Not Implemented"</formula>
    </cfRule>
    <cfRule type="cellIs" dxfId="1108" priority="196" operator="equal">
      <formula>"Unknown to be validated"</formula>
    </cfRule>
    <cfRule type="cellIs" dxfId="1107" priority="197" operator="equal">
      <formula>"Implemented"</formula>
    </cfRule>
  </conditionalFormatting>
  <conditionalFormatting sqref="C5">
    <cfRule type="cellIs" dxfId="1106" priority="190" operator="equal">
      <formula>"Partial Implemented"</formula>
    </cfRule>
    <cfRule type="cellIs" dxfId="1105" priority="191" operator="equal">
      <formula>"Not Implemented"</formula>
    </cfRule>
    <cfRule type="cellIs" dxfId="1104" priority="192" operator="equal">
      <formula>"Unknown to be validated"</formula>
    </cfRule>
    <cfRule type="cellIs" dxfId="1103" priority="193" operator="equal">
      <formula>"Implemented"</formula>
    </cfRule>
  </conditionalFormatting>
  <conditionalFormatting sqref="G84">
    <cfRule type="cellIs" dxfId="1102" priority="184" operator="equal">
      <formula>"Low"</formula>
    </cfRule>
    <cfRule type="cellIs" dxfId="1101" priority="185" operator="equal">
      <formula>"Medium"</formula>
    </cfRule>
    <cfRule type="cellIs" dxfId="1100" priority="186" operator="equal">
      <formula>"High"</formula>
    </cfRule>
  </conditionalFormatting>
  <conditionalFormatting sqref="G86">
    <cfRule type="cellIs" dxfId="1099" priority="181" operator="equal">
      <formula>"Low"</formula>
    </cfRule>
    <cfRule type="cellIs" dxfId="1098" priority="182" operator="equal">
      <formula>"Medium"</formula>
    </cfRule>
    <cfRule type="cellIs" dxfId="1097" priority="183" operator="equal">
      <formula>"High"</formula>
    </cfRule>
  </conditionalFormatting>
  <conditionalFormatting sqref="G82">
    <cfRule type="cellIs" dxfId="1096" priority="178" operator="equal">
      <formula>"Low"</formula>
    </cfRule>
    <cfRule type="cellIs" dxfId="1095" priority="179" operator="equal">
      <formula>"Medium"</formula>
    </cfRule>
    <cfRule type="cellIs" dxfId="1094" priority="180" operator="equal">
      <formula>"High"</formula>
    </cfRule>
  </conditionalFormatting>
  <conditionalFormatting sqref="G26:G28 G30:G33">
    <cfRule type="cellIs" dxfId="1093" priority="175" operator="equal">
      <formula>"Low"</formula>
    </cfRule>
    <cfRule type="cellIs" dxfId="1092" priority="176" operator="equal">
      <formula>"Medium"</formula>
    </cfRule>
    <cfRule type="cellIs" dxfId="1091" priority="177" operator="equal">
      <formula>"High"</formula>
    </cfRule>
  </conditionalFormatting>
  <conditionalFormatting sqref="G24:G25">
    <cfRule type="cellIs" dxfId="1090" priority="172" operator="equal">
      <formula>"Low"</formula>
    </cfRule>
    <cfRule type="cellIs" dxfId="1089" priority="173" operator="equal">
      <formula>"Medium"</formula>
    </cfRule>
    <cfRule type="cellIs" dxfId="1088" priority="174" operator="equal">
      <formula>"High"</formula>
    </cfRule>
  </conditionalFormatting>
  <conditionalFormatting sqref="G23">
    <cfRule type="cellIs" dxfId="1087" priority="169" operator="equal">
      <formula>"Low"</formula>
    </cfRule>
    <cfRule type="cellIs" dxfId="1086" priority="170" operator="equal">
      <formula>"Medium"</formula>
    </cfRule>
    <cfRule type="cellIs" dxfId="1085" priority="171" operator="equal">
      <formula>"High"</formula>
    </cfRule>
  </conditionalFormatting>
  <conditionalFormatting sqref="G18:G19">
    <cfRule type="cellIs" dxfId="1084" priority="166" operator="equal">
      <formula>"Low"</formula>
    </cfRule>
    <cfRule type="cellIs" dxfId="1083" priority="167" operator="equal">
      <formula>"Medium"</formula>
    </cfRule>
    <cfRule type="cellIs" dxfId="1082" priority="168" operator="equal">
      <formula>"High"</formula>
    </cfRule>
  </conditionalFormatting>
  <conditionalFormatting sqref="G12:G15">
    <cfRule type="cellIs" dxfId="1081" priority="163" operator="equal">
      <formula>"Low"</formula>
    </cfRule>
    <cfRule type="cellIs" dxfId="1080" priority="164" operator="equal">
      <formula>"Medium"</formula>
    </cfRule>
    <cfRule type="cellIs" dxfId="1079" priority="165" operator="equal">
      <formula>"High"</formula>
    </cfRule>
  </conditionalFormatting>
  <conditionalFormatting sqref="G8">
    <cfRule type="cellIs" dxfId="1078" priority="160" operator="equal">
      <formula>"Low"</formula>
    </cfRule>
    <cfRule type="cellIs" dxfId="1077" priority="161" operator="equal">
      <formula>"Medium"</formula>
    </cfRule>
    <cfRule type="cellIs" dxfId="1076" priority="162" operator="equal">
      <formula>"High"</formula>
    </cfRule>
  </conditionalFormatting>
  <conditionalFormatting sqref="G6:G7">
    <cfRule type="cellIs" dxfId="1075" priority="157" operator="equal">
      <formula>"Low"</formula>
    </cfRule>
    <cfRule type="cellIs" dxfId="1074" priority="158" operator="equal">
      <formula>"Medium"</formula>
    </cfRule>
    <cfRule type="cellIs" dxfId="1073" priority="159" operator="equal">
      <formula>"High"</formula>
    </cfRule>
  </conditionalFormatting>
  <conditionalFormatting sqref="G4:G5">
    <cfRule type="cellIs" dxfId="1072" priority="154" operator="equal">
      <formula>"Low"</formula>
    </cfRule>
    <cfRule type="cellIs" dxfId="1071" priority="155" operator="equal">
      <formula>"Medium"</formula>
    </cfRule>
    <cfRule type="cellIs" dxfId="1070" priority="156" operator="equal">
      <formula>"High"</formula>
    </cfRule>
  </conditionalFormatting>
  <conditionalFormatting sqref="G138">
    <cfRule type="cellIs" dxfId="1069" priority="148" operator="equal">
      <formula>"Low"</formula>
    </cfRule>
    <cfRule type="cellIs" dxfId="1068" priority="149" operator="equal">
      <formula>"Medium"</formula>
    </cfRule>
    <cfRule type="cellIs" dxfId="1067" priority="150" operator="equal">
      <formula>"High"</formula>
    </cfRule>
  </conditionalFormatting>
  <conditionalFormatting sqref="G125">
    <cfRule type="cellIs" dxfId="1066" priority="151" operator="equal">
      <formula>"Low"</formula>
    </cfRule>
    <cfRule type="cellIs" dxfId="1065" priority="152" operator="equal">
      <formula>"Medium"</formula>
    </cfRule>
    <cfRule type="cellIs" dxfId="1064" priority="153" operator="equal">
      <formula>"High"</formula>
    </cfRule>
  </conditionalFormatting>
  <conditionalFormatting sqref="C147">
    <cfRule type="cellIs" dxfId="1063" priority="144" operator="equal">
      <formula>"Partial Implemented"</formula>
    </cfRule>
    <cfRule type="cellIs" dxfId="1062" priority="145" operator="equal">
      <formula>"Not Implemented"</formula>
    </cfRule>
    <cfRule type="cellIs" dxfId="1061" priority="146" operator="equal">
      <formula>"Unknown to be validated"</formula>
    </cfRule>
    <cfRule type="cellIs" dxfId="1060" priority="147" operator="equal">
      <formula>"Implemented"</formula>
    </cfRule>
  </conditionalFormatting>
  <conditionalFormatting sqref="G127">
    <cfRule type="cellIs" dxfId="1059" priority="141" operator="equal">
      <formula>"Low"</formula>
    </cfRule>
    <cfRule type="cellIs" dxfId="1058" priority="142" operator="equal">
      <formula>"Medium"</formula>
    </cfRule>
    <cfRule type="cellIs" dxfId="1057" priority="143" operator="equal">
      <formula>"High"</formula>
    </cfRule>
  </conditionalFormatting>
  <conditionalFormatting sqref="G151">
    <cfRule type="cellIs" dxfId="1056" priority="138" operator="equal">
      <formula>"Low"</formula>
    </cfRule>
    <cfRule type="cellIs" dxfId="1055" priority="139" operator="equal">
      <formula>"Medium"</formula>
    </cfRule>
    <cfRule type="cellIs" dxfId="1054" priority="140" operator="equal">
      <formula>"High"</formula>
    </cfRule>
  </conditionalFormatting>
  <conditionalFormatting sqref="G146">
    <cfRule type="cellIs" dxfId="1053" priority="135" operator="equal">
      <formula>"Low"</formula>
    </cfRule>
    <cfRule type="cellIs" dxfId="1052" priority="136" operator="equal">
      <formula>"Medium"</formula>
    </cfRule>
    <cfRule type="cellIs" dxfId="1051" priority="137" operator="equal">
      <formula>"High"</formula>
    </cfRule>
  </conditionalFormatting>
  <conditionalFormatting sqref="C146">
    <cfRule type="cellIs" dxfId="1050" priority="131" operator="equal">
      <formula>"Partial Implemented"</formula>
    </cfRule>
    <cfRule type="cellIs" dxfId="1049" priority="132" operator="equal">
      <formula>"Not Implemented"</formula>
    </cfRule>
    <cfRule type="cellIs" dxfId="1048" priority="133" operator="equal">
      <formula>"Unknown to be validated"</formula>
    </cfRule>
    <cfRule type="cellIs" dxfId="1047" priority="134" operator="equal">
      <formula>"Implemented"</formula>
    </cfRule>
  </conditionalFormatting>
  <conditionalFormatting sqref="G148">
    <cfRule type="cellIs" dxfId="1046" priority="128" operator="equal">
      <formula>"Low"</formula>
    </cfRule>
    <cfRule type="cellIs" dxfId="1045" priority="129" operator="equal">
      <formula>"Medium"</formula>
    </cfRule>
    <cfRule type="cellIs" dxfId="1044" priority="130" operator="equal">
      <formula>"High"</formula>
    </cfRule>
  </conditionalFormatting>
  <conditionalFormatting sqref="C148">
    <cfRule type="cellIs" dxfId="1043" priority="124" operator="equal">
      <formula>"Partial Implemented"</formula>
    </cfRule>
    <cfRule type="cellIs" dxfId="1042" priority="125" operator="equal">
      <formula>"Not Implemented"</formula>
    </cfRule>
    <cfRule type="cellIs" dxfId="1041" priority="126" operator="equal">
      <formula>"Unknown to be validated"</formula>
    </cfRule>
    <cfRule type="cellIs" dxfId="1040" priority="127" operator="equal">
      <formula>"Implemented"</formula>
    </cfRule>
  </conditionalFormatting>
  <conditionalFormatting sqref="G149">
    <cfRule type="cellIs" dxfId="1039" priority="121" operator="equal">
      <formula>"Low"</formula>
    </cfRule>
    <cfRule type="cellIs" dxfId="1038" priority="122" operator="equal">
      <formula>"Medium"</formula>
    </cfRule>
    <cfRule type="cellIs" dxfId="1037" priority="123" operator="equal">
      <formula>"High"</formula>
    </cfRule>
  </conditionalFormatting>
  <conditionalFormatting sqref="C149">
    <cfRule type="cellIs" dxfId="1036" priority="117" operator="equal">
      <formula>"Partial Implemented"</formula>
    </cfRule>
    <cfRule type="cellIs" dxfId="1035" priority="118" operator="equal">
      <formula>"Not Implemented"</formula>
    </cfRule>
    <cfRule type="cellIs" dxfId="1034" priority="119" operator="equal">
      <formula>"Unknown to be validated"</formula>
    </cfRule>
    <cfRule type="cellIs" dxfId="1033" priority="120" operator="equal">
      <formula>"Implemented"</formula>
    </cfRule>
  </conditionalFormatting>
  <conditionalFormatting sqref="G53">
    <cfRule type="cellIs" dxfId="1032" priority="114" operator="equal">
      <formula>"Low"</formula>
    </cfRule>
    <cfRule type="cellIs" dxfId="1031" priority="115" operator="equal">
      <formula>"Medium"</formula>
    </cfRule>
    <cfRule type="cellIs" dxfId="1030" priority="116" operator="equal">
      <formula>"High"</formula>
    </cfRule>
  </conditionalFormatting>
  <conditionalFormatting sqref="C53">
    <cfRule type="cellIs" dxfId="1029" priority="110" operator="equal">
      <formula>"Partial Implemented"</formula>
    </cfRule>
    <cfRule type="cellIs" dxfId="1028" priority="111" operator="equal">
      <formula>"Not Implemented"</formula>
    </cfRule>
    <cfRule type="cellIs" dxfId="1027" priority="112" operator="equal">
      <formula>"Unknown to be validated"</formula>
    </cfRule>
    <cfRule type="cellIs" dxfId="1026" priority="113" operator="equal">
      <formula>"Implemented"</formula>
    </cfRule>
  </conditionalFormatting>
  <conditionalFormatting sqref="C11:D11">
    <cfRule type="cellIs" dxfId="1025" priority="106" operator="equal">
      <formula>"Partial Implemented"</formula>
    </cfRule>
    <cfRule type="cellIs" dxfId="1024" priority="107" operator="equal">
      <formula>"Not Implemented"</formula>
    </cfRule>
    <cfRule type="cellIs" dxfId="1023" priority="108" operator="equal">
      <formula>"Unknown to be validated"</formula>
    </cfRule>
    <cfRule type="cellIs" dxfId="1022" priority="109" operator="equal">
      <formula>"Implemented"</formula>
    </cfRule>
  </conditionalFormatting>
  <conditionalFormatting sqref="C16:D16">
    <cfRule type="cellIs" dxfId="1021" priority="102" operator="equal">
      <formula>"Partial Implemented"</formula>
    </cfRule>
    <cfRule type="cellIs" dxfId="1020" priority="103" operator="equal">
      <formula>"Not Implemented"</formula>
    </cfRule>
    <cfRule type="cellIs" dxfId="1019" priority="104" operator="equal">
      <formula>"Unknown to be validated"</formula>
    </cfRule>
    <cfRule type="cellIs" dxfId="1018" priority="105" operator="equal">
      <formula>"Implemented"</formula>
    </cfRule>
  </conditionalFormatting>
  <conditionalFormatting sqref="C35:D35">
    <cfRule type="cellIs" dxfId="1017" priority="98" operator="equal">
      <formula>"Partial Implemented"</formula>
    </cfRule>
    <cfRule type="cellIs" dxfId="1016" priority="99" operator="equal">
      <formula>"Not Implemented"</formula>
    </cfRule>
    <cfRule type="cellIs" dxfId="1015" priority="100" operator="equal">
      <formula>"Unknown to be validated"</formula>
    </cfRule>
    <cfRule type="cellIs" dxfId="1014" priority="101" operator="equal">
      <formula>"Implemented"</formula>
    </cfRule>
  </conditionalFormatting>
  <conditionalFormatting sqref="C39">
    <cfRule type="cellIs" dxfId="1013" priority="94" operator="equal">
      <formula>"Partial Implemented"</formula>
    </cfRule>
    <cfRule type="cellIs" dxfId="1012" priority="95" operator="equal">
      <formula>"Not Implemented"</formula>
    </cfRule>
    <cfRule type="cellIs" dxfId="1011" priority="96" operator="equal">
      <formula>"Unknown to be validated"</formula>
    </cfRule>
    <cfRule type="cellIs" dxfId="1010" priority="97" operator="equal">
      <formula>"Implemented"</formula>
    </cfRule>
  </conditionalFormatting>
  <conditionalFormatting sqref="G39">
    <cfRule type="cellIs" dxfId="1009" priority="91" operator="equal">
      <formula>"Low"</formula>
    </cfRule>
    <cfRule type="cellIs" dxfId="1008" priority="92" operator="equal">
      <formula>"Medium"</formula>
    </cfRule>
    <cfRule type="cellIs" dxfId="1007" priority="93" operator="equal">
      <formula>"High"</formula>
    </cfRule>
  </conditionalFormatting>
  <conditionalFormatting sqref="C17:D17">
    <cfRule type="cellIs" dxfId="1006" priority="87" operator="equal">
      <formula>"Partial Implemented"</formula>
    </cfRule>
    <cfRule type="cellIs" dxfId="1005" priority="88" operator="equal">
      <formula>"Not Implemented"</formula>
    </cfRule>
    <cfRule type="cellIs" dxfId="1004" priority="89" operator="equal">
      <formula>"Unknown to be validated"</formula>
    </cfRule>
    <cfRule type="cellIs" dxfId="1003" priority="90" operator="equal">
      <formula>"Implemented"</formula>
    </cfRule>
  </conditionalFormatting>
  <conditionalFormatting sqref="C29:D29">
    <cfRule type="cellIs" dxfId="1002" priority="83" operator="equal">
      <formula>"Partial Implemented"</formula>
    </cfRule>
    <cfRule type="cellIs" dxfId="1001" priority="84" operator="equal">
      <formula>"Not Implemented"</formula>
    </cfRule>
    <cfRule type="cellIs" dxfId="1000" priority="85" operator="equal">
      <formula>"Unknown to be validated"</formula>
    </cfRule>
    <cfRule type="cellIs" dxfId="999" priority="86" operator="equal">
      <formula>"Implemented"</formula>
    </cfRule>
  </conditionalFormatting>
  <conditionalFormatting sqref="C36:D36">
    <cfRule type="cellIs" dxfId="998" priority="79" operator="equal">
      <formula>"Partial Implemented"</formula>
    </cfRule>
    <cfRule type="cellIs" dxfId="997" priority="80" operator="equal">
      <formula>"Not Implemented"</formula>
    </cfRule>
    <cfRule type="cellIs" dxfId="996" priority="81" operator="equal">
      <formula>"Unknown to be validated"</formula>
    </cfRule>
    <cfRule type="cellIs" dxfId="995" priority="82" operator="equal">
      <formula>"Implemented"</formula>
    </cfRule>
  </conditionalFormatting>
  <conditionalFormatting sqref="C40:D40">
    <cfRule type="cellIs" dxfId="994" priority="75" operator="equal">
      <formula>"Partial Implemented"</formula>
    </cfRule>
    <cfRule type="cellIs" dxfId="993" priority="76" operator="equal">
      <formula>"Not Implemented"</formula>
    </cfRule>
    <cfRule type="cellIs" dxfId="992" priority="77" operator="equal">
      <formula>"Unknown to be validated"</formula>
    </cfRule>
    <cfRule type="cellIs" dxfId="991" priority="78" operator="equal">
      <formula>"Implemented"</formula>
    </cfRule>
  </conditionalFormatting>
  <conditionalFormatting sqref="C15">
    <cfRule type="cellIs" dxfId="990" priority="71" operator="equal">
      <formula>"Partial Implemented"</formula>
    </cfRule>
    <cfRule type="cellIs" dxfId="989" priority="72" operator="equal">
      <formula>"Not Implemented"</formula>
    </cfRule>
    <cfRule type="cellIs" dxfId="988" priority="73" operator="equal">
      <formula>"Unknown to be validated"</formula>
    </cfRule>
    <cfRule type="cellIs" dxfId="987" priority="74" operator="equal">
      <formula>"Implemented"</formula>
    </cfRule>
  </conditionalFormatting>
  <conditionalFormatting sqref="C92">
    <cfRule type="cellIs" dxfId="986" priority="67" operator="equal">
      <formula>"Partial Implemented"</formula>
    </cfRule>
    <cfRule type="cellIs" dxfId="985" priority="68" operator="equal">
      <formula>"Not Implemented"</formula>
    </cfRule>
    <cfRule type="cellIs" dxfId="984" priority="69" operator="equal">
      <formula>"Unknown to be validated"</formula>
    </cfRule>
    <cfRule type="cellIs" dxfId="983" priority="70" operator="equal">
      <formula>"Implemented"</formula>
    </cfRule>
  </conditionalFormatting>
  <conditionalFormatting sqref="G92">
    <cfRule type="cellIs" dxfId="982" priority="64" operator="equal">
      <formula>"Low"</formula>
    </cfRule>
    <cfRule type="cellIs" dxfId="981" priority="65" operator="equal">
      <formula>"Medium"</formula>
    </cfRule>
    <cfRule type="cellIs" dxfId="980" priority="66" operator="equal">
      <formula>"High"</formula>
    </cfRule>
  </conditionalFormatting>
  <conditionalFormatting sqref="C88">
    <cfRule type="cellIs" dxfId="979" priority="60" operator="equal">
      <formula>"Partial Implemented"</formula>
    </cfRule>
    <cfRule type="cellIs" dxfId="978" priority="61" operator="equal">
      <formula>"Not Implemented"</formula>
    </cfRule>
    <cfRule type="cellIs" dxfId="977" priority="62" operator="equal">
      <formula>"Unknown to be validated"</formula>
    </cfRule>
    <cfRule type="cellIs" dxfId="976" priority="63" operator="equal">
      <formula>"Implemented"</formula>
    </cfRule>
  </conditionalFormatting>
  <conditionalFormatting sqref="G88">
    <cfRule type="cellIs" dxfId="975" priority="57" operator="equal">
      <formula>"Low"</formula>
    </cfRule>
    <cfRule type="cellIs" dxfId="974" priority="58" operator="equal">
      <formula>"Medium"</formula>
    </cfRule>
    <cfRule type="cellIs" dxfId="973" priority="59" operator="equal">
      <formula>"High"</formula>
    </cfRule>
  </conditionalFormatting>
  <conditionalFormatting sqref="G89">
    <cfRule type="cellIs" dxfId="972" priority="50" operator="equal">
      <formula>"Low"</formula>
    </cfRule>
    <cfRule type="cellIs" dxfId="971" priority="51" operator="equal">
      <formula>"Medium"</formula>
    </cfRule>
    <cfRule type="cellIs" dxfId="970" priority="52" operator="equal">
      <formula>"High"</formula>
    </cfRule>
  </conditionalFormatting>
  <conditionalFormatting sqref="C89">
    <cfRule type="cellIs" dxfId="969" priority="53" operator="equal">
      <formula>"Partial Implemented"</formula>
    </cfRule>
    <cfRule type="cellIs" dxfId="968" priority="54" operator="equal">
      <formula>"Not Implemented"</formula>
    </cfRule>
    <cfRule type="cellIs" dxfId="967" priority="55" operator="equal">
      <formula>"Unknown to be validated"</formula>
    </cfRule>
    <cfRule type="cellIs" dxfId="966" priority="56" operator="equal">
      <formula>"Implemented"</formula>
    </cfRule>
  </conditionalFormatting>
  <conditionalFormatting sqref="C152">
    <cfRule type="cellIs" dxfId="965" priority="46" operator="equal">
      <formula>"Partial Implemented"</formula>
    </cfRule>
    <cfRule type="cellIs" dxfId="964" priority="47" operator="equal">
      <formula>"Not Implemented"</formula>
    </cfRule>
    <cfRule type="cellIs" dxfId="963" priority="48" operator="equal">
      <formula>"Unknown to be validated"</formula>
    </cfRule>
    <cfRule type="cellIs" dxfId="962" priority="49" operator="equal">
      <formula>"Implemented"</formula>
    </cfRule>
  </conditionalFormatting>
  <conditionalFormatting sqref="G152">
    <cfRule type="cellIs" dxfId="961" priority="43" operator="equal">
      <formula>"Low"</formula>
    </cfRule>
    <cfRule type="cellIs" dxfId="960" priority="44" operator="equal">
      <formula>"Medium"</formula>
    </cfRule>
    <cfRule type="cellIs" dxfId="959" priority="45" operator="equal">
      <formula>"High"</formula>
    </cfRule>
  </conditionalFormatting>
  <conditionalFormatting sqref="C22">
    <cfRule type="cellIs" dxfId="958" priority="39" operator="equal">
      <formula>"Partial Implemented"</formula>
    </cfRule>
    <cfRule type="cellIs" dxfId="957" priority="40" operator="equal">
      <formula>"Not Implemented"</formula>
    </cfRule>
    <cfRule type="cellIs" dxfId="956" priority="41" operator="equal">
      <formula>"Unknown to be validated"</formula>
    </cfRule>
    <cfRule type="cellIs" dxfId="955" priority="42" operator="equal">
      <formula>"Implemented"</formula>
    </cfRule>
  </conditionalFormatting>
  <conditionalFormatting sqref="G22">
    <cfRule type="cellIs" dxfId="954" priority="36" operator="equal">
      <formula>"Low"</formula>
    </cfRule>
    <cfRule type="cellIs" dxfId="953" priority="37" operator="equal">
      <formula>"Medium"</formula>
    </cfRule>
    <cfRule type="cellIs" dxfId="952" priority="38" operator="equal">
      <formula>"High"</formula>
    </cfRule>
  </conditionalFormatting>
  <conditionalFormatting sqref="C98">
    <cfRule type="cellIs" dxfId="951" priority="32" operator="equal">
      <formula>"Partial Implemented"</formula>
    </cfRule>
    <cfRule type="cellIs" dxfId="950" priority="33" operator="equal">
      <formula>"Not Implemented"</formula>
    </cfRule>
    <cfRule type="cellIs" dxfId="949" priority="34" operator="equal">
      <formula>"Unknown to be validated"</formula>
    </cfRule>
    <cfRule type="cellIs" dxfId="948" priority="35" operator="equal">
      <formula>"Implemented"</formula>
    </cfRule>
  </conditionalFormatting>
  <conditionalFormatting sqref="G98">
    <cfRule type="cellIs" dxfId="947" priority="29" operator="equal">
      <formula>"Low"</formula>
    </cfRule>
    <cfRule type="cellIs" dxfId="946" priority="30" operator="equal">
      <formula>"Medium"</formula>
    </cfRule>
    <cfRule type="cellIs" dxfId="945" priority="31" operator="equal">
      <formula>"High"</formula>
    </cfRule>
  </conditionalFormatting>
  <conditionalFormatting sqref="C94:C95">
    <cfRule type="cellIs" dxfId="944" priority="25" operator="equal">
      <formula>"Partial Implemented"</formula>
    </cfRule>
    <cfRule type="cellIs" dxfId="943" priority="26" operator="equal">
      <formula>"Not Implemented"</formula>
    </cfRule>
    <cfRule type="cellIs" dxfId="942" priority="27" operator="equal">
      <formula>"Unknown to be validated"</formula>
    </cfRule>
    <cfRule type="cellIs" dxfId="941" priority="28" operator="equal">
      <formula>"Implemented"</formula>
    </cfRule>
  </conditionalFormatting>
  <conditionalFormatting sqref="G94:G95">
    <cfRule type="cellIs" dxfId="940" priority="22" operator="equal">
      <formula>"Low"</formula>
    </cfRule>
    <cfRule type="cellIs" dxfId="939" priority="23" operator="equal">
      <formula>"Medium"</formula>
    </cfRule>
    <cfRule type="cellIs" dxfId="938" priority="24" operator="equal">
      <formula>"High"</formula>
    </cfRule>
  </conditionalFormatting>
  <conditionalFormatting sqref="C20:C21">
    <cfRule type="cellIs" dxfId="937" priority="11" operator="equal">
      <formula>"Partial Implemented"</formula>
    </cfRule>
    <cfRule type="cellIs" dxfId="936" priority="12" operator="equal">
      <formula>"Not Implemented"</formula>
    </cfRule>
    <cfRule type="cellIs" dxfId="935" priority="13" operator="equal">
      <formula>"Unknown to be validated"</formula>
    </cfRule>
    <cfRule type="cellIs" dxfId="934" priority="14" operator="equal">
      <formula>"Implemented"</formula>
    </cfRule>
  </conditionalFormatting>
  <conditionalFormatting sqref="G20:G21">
    <cfRule type="cellIs" dxfId="933" priority="8" operator="equal">
      <formula>"Low"</formula>
    </cfRule>
    <cfRule type="cellIs" dxfId="932" priority="9" operator="equal">
      <formula>"Medium"</formula>
    </cfRule>
    <cfRule type="cellIs" dxfId="931" priority="10" operator="equal">
      <formula>"High"</formula>
    </cfRule>
  </conditionalFormatting>
  <conditionalFormatting sqref="C97">
    <cfRule type="cellIs" dxfId="930" priority="4" operator="equal">
      <formula>"Partial Implemented"</formula>
    </cfRule>
    <cfRule type="cellIs" dxfId="929" priority="5" operator="equal">
      <formula>"Not Implemented"</formula>
    </cfRule>
    <cfRule type="cellIs" dxfId="928" priority="6" operator="equal">
      <formula>"Unknown to be validated"</formula>
    </cfRule>
    <cfRule type="cellIs" dxfId="927" priority="7" operator="equal">
      <formula>"Implemented"</formula>
    </cfRule>
  </conditionalFormatting>
  <conditionalFormatting sqref="G97">
    <cfRule type="cellIs" dxfId="926" priority="1" operator="equal">
      <formula>"Low"</formula>
    </cfRule>
    <cfRule type="cellIs" dxfId="925" priority="2" operator="equal">
      <formula>"Medium"</formula>
    </cfRule>
    <cfRule type="cellIs" dxfId="924" priority="3" operator="equal">
      <formula>"High"</formula>
    </cfRule>
  </conditionalFormatting>
  <hyperlinks>
    <hyperlink ref="F51" location="Tags!A1" display="See tags sheet for proposed tags" xr:uid="{5D2BD817-C5CE-4AF0-B99D-B39BC319BD9F}"/>
    <hyperlink ref="F103" location="'Policy Sheet'!A1" display="See policy list" xr:uid="{846F83C9-E6D2-4A0A-B86D-32A4449EB67A}"/>
    <hyperlink ref="F125" location="'Policy Sheet'!A1" display="See policy list" xr:uid="{8B4CC5B2-84FC-4CB9-A069-0A8C24606FC1}"/>
    <hyperlink ref="F136" location="'Policy Sheet'!A1" display="See policy list" xr:uid="{B114BF28-8923-4FB6-B442-F69F75BAA719}"/>
    <hyperlink ref="P14" r:id="rId1" xr:uid="{4C2B4F52-6B8B-433E-A501-9B08B284B195}"/>
    <hyperlink ref="P18" r:id="rId2" xr:uid="{5D64E6BC-9627-497F-8975-417FD765FD79}"/>
    <hyperlink ref="P22" r:id="rId3" xr:uid="{6DFD75AD-27E9-4897-A46D-AF81A0B171DD}"/>
    <hyperlink ref="R22" r:id="rId4" xr:uid="{A398A4CB-6284-4843-A69A-F21CCEBFC291}"/>
    <hyperlink ref="P26" r:id="rId5" xr:uid="{2CD2ACEE-BD26-4194-BD69-045D9E99A8BE}"/>
    <hyperlink ref="P24" r:id="rId6" xr:uid="{846F0495-92CF-4BDF-89AF-A3E34CD2BF21}"/>
    <hyperlink ref="P6" r:id="rId7" xr:uid="{4F801F4F-9DE4-4008-A8FA-90EB18F147B6}"/>
    <hyperlink ref="P23" r:id="rId8" xr:uid="{CF7B8AF3-5AF5-4502-BBC3-6DF9E26B91F0}"/>
    <hyperlink ref="R26" r:id="rId9" xr:uid="{7DAF7EAF-CA3A-48C7-844C-4A168A470CA9}"/>
    <hyperlink ref="P94" r:id="rId10" xr:uid="{2E7C69A4-A4B4-4F09-B550-DEAB13BD1FDF}"/>
    <hyperlink ref="P19" r:id="rId11" xr:uid="{A7F75E80-8FBC-4491-93C3-8AA61D9AB3DA}"/>
    <hyperlink ref="P20" r:id="rId12" xr:uid="{8A11081F-12F0-4C57-898E-5032BADB0ABD}"/>
    <hyperlink ref="R20" r:id="rId13" xr:uid="{AD269389-17FF-4CF0-A433-3B3895B59B3C}"/>
    <hyperlink ref="P21" r:id="rId14" xr:uid="{071FD778-F049-4F74-92BB-C4D24EEA566F}"/>
    <hyperlink ref="P38" r:id="rId15" xr:uid="{EEFAA499-CD7B-4143-B61F-DA814FE38183}"/>
    <hyperlink ref="P51" r:id="rId16" location="resource-tagging-patterns" xr:uid="{29F2B68F-351A-4013-81AD-9374655E9CAC}"/>
    <hyperlink ref="P52" r:id="rId17" location="resource-tagging-patterns" xr:uid="{1DF2A825-0BF0-4A03-91D0-94EF287D8D51}"/>
    <hyperlink ref="P37" r:id="rId18" xr:uid="{67BD44D4-D0B5-4480-AA0D-3A304E960B51}"/>
    <hyperlink ref="P43" r:id="rId19" xr:uid="{B30A95D9-AC5E-4173-B08C-B9E96C19D97E}"/>
    <hyperlink ref="P40" r:id="rId20" xr:uid="{0A193627-66AF-4E51-8C45-8564BE2A78B5}"/>
    <hyperlink ref="P130" r:id="rId21" location="audit-management-groups-using-activity-logs" xr:uid="{E71D7B57-1E30-4B8F-BB7B-96BFF7361BBB}"/>
    <hyperlink ref="Q47" r:id="rId22" xr:uid="{BACE402C-4D75-41B4-975B-D3D05485FCD6}"/>
    <hyperlink ref="R47" r:id="rId23" xr:uid="{17150FFA-F77C-4ECC-8F12-55CC4DE2D56F}"/>
    <hyperlink ref="P50" r:id="rId24" xr:uid="{C6C33AB7-9268-47F1-BECA-89A6B3D76488}"/>
    <hyperlink ref="P41" r:id="rId25" xr:uid="{EFEB5708-AE3A-4D08-85F7-8B56EEE72899}"/>
    <hyperlink ref="R51" r:id="rId26" location="resource-tagging-patterns" xr:uid="{7F1A705E-8569-4BAF-BB5F-4CBAB841E249}"/>
    <hyperlink ref="P57" r:id="rId27" display="https://docs.microsoft.com/en-us/azure/cloud-adoption-framework/ready/azure-best-practices/plan-for-ip-addressing" xr:uid="{2F75FACE-F604-4559-BA0F-630EE9583772}"/>
    <hyperlink ref="R57" r:id="rId28" xr:uid="{B094AA49-1BE0-45E6-AC04-31F791B802D9}"/>
    <hyperlink ref="P59" r:id="rId29" xr:uid="{3844E757-05B7-4D58-9BE0-8FE401A450AD}"/>
  </hyperlinks>
  <pageMargins left="0.7" right="0.7" top="0.75" bottom="0.75" header="0.3" footer="0.3"/>
  <pageSetup paperSize="9" orientation="portrait" r:id="rId30"/>
  <legacyDrawing r:id="rId31"/>
  <tableParts count="1">
    <tablePart r:id="rId3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2094-2BCD-46F2-AC57-E77D8DE5C91A}">
  <dimension ref="A1:W114"/>
  <sheetViews>
    <sheetView topLeftCell="G1" zoomScaleNormal="100" workbookViewId="0">
      <selection activeCell="J2" sqref="J2"/>
    </sheetView>
  </sheetViews>
  <sheetFormatPr defaultColWidth="8.703125" defaultRowHeight="13" x14ac:dyDescent="0.45"/>
  <cols>
    <col min="1" max="1" width="6" style="82" bestFit="1" customWidth="1"/>
    <col min="2" max="2" width="39.8203125" style="82" customWidth="1"/>
    <col min="3" max="3" width="15.46875" style="82" customWidth="1"/>
    <col min="4" max="4" width="20.703125" style="82" customWidth="1"/>
    <col min="5" max="5" width="21.46875" style="82" customWidth="1"/>
    <col min="6" max="6" width="36.17578125" style="82" customWidth="1"/>
    <col min="7" max="7" width="10.46875" style="82" customWidth="1"/>
    <col min="8" max="8" width="10" style="82" customWidth="1"/>
    <col min="9" max="9" width="11.703125" style="82" customWidth="1"/>
    <col min="10" max="10" width="162.29296875" style="82" customWidth="1"/>
    <col min="11" max="11" width="10.46875" style="82" customWidth="1"/>
    <col min="12" max="12" width="8.8203125" style="82" customWidth="1"/>
    <col min="13" max="13" width="16.17578125" style="82" customWidth="1"/>
    <col min="14" max="14" width="6.8203125" style="82" customWidth="1"/>
    <col min="15" max="15" width="49" style="82" customWidth="1"/>
    <col min="16" max="16" width="113.29296875" style="82" customWidth="1"/>
    <col min="17" max="17" width="123.703125" style="82" customWidth="1"/>
    <col min="18" max="18" width="124.17578125" style="82" customWidth="1"/>
    <col min="19" max="19" width="116.17578125" style="82" customWidth="1"/>
    <col min="20" max="20" width="97.703125" style="82" customWidth="1"/>
    <col min="21" max="21" width="12.8203125" style="82" customWidth="1"/>
    <col min="22" max="22" width="64" style="82" customWidth="1"/>
    <col min="23" max="23" width="33.703125" style="82" customWidth="1"/>
    <col min="24" max="16384" width="8.703125" style="82"/>
  </cols>
  <sheetData>
    <row r="1" spans="1:23" ht="26.35" thickBot="1" x14ac:dyDescent="0.5">
      <c r="A1" s="138" t="s">
        <v>14</v>
      </c>
      <c r="B1" s="139" t="s">
        <v>15</v>
      </c>
      <c r="C1" s="140" t="s">
        <v>16</v>
      </c>
      <c r="D1" s="140" t="s">
        <v>17</v>
      </c>
      <c r="E1" s="140" t="s">
        <v>18</v>
      </c>
      <c r="F1" s="140" t="s">
        <v>19</v>
      </c>
      <c r="G1" s="140" t="s">
        <v>20</v>
      </c>
      <c r="H1" s="141" t="s">
        <v>21</v>
      </c>
      <c r="I1" s="141" t="s">
        <v>22</v>
      </c>
      <c r="J1" s="141" t="s">
        <v>23</v>
      </c>
      <c r="K1" s="139" t="s">
        <v>24</v>
      </c>
      <c r="L1" s="139" t="s">
        <v>25</v>
      </c>
      <c r="M1" s="139" t="s">
        <v>26</v>
      </c>
      <c r="N1" s="80"/>
      <c r="O1" s="80"/>
      <c r="P1" s="80"/>
      <c r="Q1" s="80"/>
      <c r="R1" s="80"/>
      <c r="S1" s="80"/>
      <c r="T1" s="80"/>
      <c r="U1" s="80"/>
      <c r="V1" s="80"/>
      <c r="W1" s="81"/>
    </row>
    <row r="2" spans="1:23" ht="26.35" thickTop="1" x14ac:dyDescent="0.45">
      <c r="A2" s="89"/>
      <c r="B2" s="65"/>
      <c r="C2" s="104" t="s">
        <v>511</v>
      </c>
      <c r="D2" s="66" t="s">
        <v>512</v>
      </c>
      <c r="E2" s="65" t="s">
        <v>47</v>
      </c>
      <c r="F2" s="65" t="s">
        <v>513</v>
      </c>
      <c r="G2" s="105"/>
      <c r="H2" s="65"/>
      <c r="I2" s="65"/>
      <c r="J2" s="65" t="s">
        <v>514</v>
      </c>
      <c r="K2" s="65"/>
      <c r="L2" s="65"/>
      <c r="M2" s="74"/>
      <c r="N2" s="163"/>
      <c r="O2" s="163"/>
      <c r="P2" s="163"/>
      <c r="Q2" s="163"/>
      <c r="R2" s="163"/>
      <c r="S2" s="163"/>
      <c r="T2" s="163"/>
      <c r="U2" s="163"/>
      <c r="V2" s="163"/>
      <c r="W2" s="164"/>
    </row>
    <row r="3" spans="1:23" ht="14.7" thickBot="1" x14ac:dyDescent="0.5">
      <c r="A3" s="101" t="s">
        <v>37</v>
      </c>
      <c r="B3" s="102" t="s">
        <v>38</v>
      </c>
      <c r="C3" s="76"/>
      <c r="D3" s="77"/>
      <c r="E3" s="76"/>
      <c r="F3" s="76"/>
      <c r="G3" s="76" t="s">
        <v>39</v>
      </c>
      <c r="H3" s="76"/>
      <c r="I3" s="76"/>
      <c r="J3" s="76"/>
      <c r="K3" s="76">
        <f>SUM(K4:K30)</f>
        <v>66</v>
      </c>
      <c r="L3" s="76">
        <f>SUM(L4:L30)</f>
        <v>0</v>
      </c>
      <c r="M3" s="98">
        <f>EnironmentAreasTable[[#This Row],[Score]]/EnironmentAreasTable[[#This Row],[Weight]]</f>
        <v>0</v>
      </c>
      <c r="N3" s="65"/>
      <c r="O3" s="65"/>
      <c r="P3" s="65"/>
      <c r="Q3" s="65"/>
      <c r="R3" s="65"/>
      <c r="S3" s="65"/>
      <c r="T3" s="65"/>
      <c r="U3" s="65"/>
      <c r="V3" s="65"/>
      <c r="W3" s="84"/>
    </row>
    <row r="4" spans="1:23" ht="15" thickTop="1" thickBot="1" x14ac:dyDescent="0.5">
      <c r="A4" s="100" t="s">
        <v>40</v>
      </c>
      <c r="B4" s="100" t="s">
        <v>41</v>
      </c>
      <c r="C4" s="75"/>
      <c r="D4" s="86"/>
      <c r="E4" s="75"/>
      <c r="F4" s="75"/>
      <c r="G4" s="75" t="s">
        <v>42</v>
      </c>
      <c r="H4" s="75"/>
      <c r="I4" s="75"/>
      <c r="J4" s="87"/>
      <c r="K4" s="87"/>
      <c r="L4" s="87"/>
      <c r="M4" s="88"/>
      <c r="N4" s="65"/>
      <c r="O4" s="65"/>
      <c r="P4" s="65"/>
      <c r="Q4" s="65"/>
      <c r="R4" s="65"/>
      <c r="S4" s="65"/>
      <c r="T4" s="65"/>
      <c r="U4" s="65"/>
      <c r="V4" s="65"/>
      <c r="W4" s="84"/>
    </row>
    <row r="5" spans="1:23" ht="13.35" thickBot="1" x14ac:dyDescent="0.5">
      <c r="A5" s="85" t="s">
        <v>515</v>
      </c>
      <c r="B5" s="75" t="s">
        <v>516</v>
      </c>
      <c r="C5" s="75"/>
      <c r="D5" s="86"/>
      <c r="E5" s="75"/>
      <c r="F5" s="75"/>
      <c r="G5" s="75" t="s">
        <v>42</v>
      </c>
      <c r="H5" s="75" t="str">
        <f t="shared" ref="H5" si="0">IF(C5="Not Applicable","Not Applicable","")</f>
        <v/>
      </c>
      <c r="I5" s="75" t="str">
        <f t="shared" ref="I5" si="1">IF(C5="Not Applicable","Not Applicable","")</f>
        <v/>
      </c>
      <c r="J5" s="75" t="s">
        <v>517</v>
      </c>
      <c r="K5" s="87"/>
      <c r="L5" s="87"/>
      <c r="M5" s="88"/>
      <c r="N5" s="65"/>
      <c r="O5" s="65"/>
      <c r="P5" s="65"/>
      <c r="Q5" s="65"/>
      <c r="R5" s="65"/>
      <c r="S5" s="65"/>
      <c r="T5" s="65"/>
      <c r="U5" s="65"/>
      <c r="V5" s="65"/>
      <c r="W5" s="84"/>
    </row>
    <row r="6" spans="1:23" ht="43.5" customHeight="1" thickBot="1" x14ac:dyDescent="0.5">
      <c r="A6" s="89" t="s">
        <v>44</v>
      </c>
      <c r="B6" s="65" t="s">
        <v>518</v>
      </c>
      <c r="C6" s="104" t="s">
        <v>42</v>
      </c>
      <c r="D6" s="66">
        <v>0</v>
      </c>
      <c r="E6" s="75"/>
      <c r="F6" s="75"/>
      <c r="G6" s="105" t="s">
        <v>42</v>
      </c>
      <c r="H6" s="65"/>
      <c r="I6" s="65"/>
      <c r="J6" s="65" t="s">
        <v>49</v>
      </c>
      <c r="K6" s="65">
        <v>5</v>
      </c>
      <c r="L6" s="65">
        <f>EnironmentAreasTable[[#This Row],[Weight]]*EnironmentAreasTable[[#This Row],[Estimated Percentage applied]]</f>
        <v>0</v>
      </c>
      <c r="M6" s="74"/>
      <c r="N6" s="65"/>
      <c r="O6" s="65"/>
      <c r="P6" s="65"/>
      <c r="Q6" s="65"/>
      <c r="R6" s="65"/>
      <c r="S6" s="65"/>
      <c r="T6" s="65"/>
      <c r="U6" s="65"/>
      <c r="V6" s="65"/>
      <c r="W6" s="84"/>
    </row>
    <row r="7" spans="1:23" ht="26" x14ac:dyDescent="0.45">
      <c r="A7" s="89" t="s">
        <v>50</v>
      </c>
      <c r="B7" s="65" t="s">
        <v>51</v>
      </c>
      <c r="C7" s="104" t="s">
        <v>42</v>
      </c>
      <c r="D7" s="66">
        <v>0</v>
      </c>
      <c r="E7" s="65"/>
      <c r="F7" s="65"/>
      <c r="G7" s="105" t="s">
        <v>42</v>
      </c>
      <c r="H7" s="65"/>
      <c r="I7" s="65"/>
      <c r="J7" s="65" t="s">
        <v>519</v>
      </c>
      <c r="K7" s="65">
        <v>1</v>
      </c>
      <c r="L7" s="65">
        <f>EnironmentAreasTable[[#This Row],[Weight]]*EnironmentAreasTable[[#This Row],[Estimated Percentage applied]]</f>
        <v>0</v>
      </c>
      <c r="M7" s="74"/>
      <c r="N7" s="65"/>
      <c r="O7" s="65"/>
      <c r="P7" s="65"/>
      <c r="Q7" s="65"/>
      <c r="R7" s="65"/>
      <c r="S7" s="65"/>
      <c r="T7" s="65"/>
      <c r="U7" s="65"/>
      <c r="V7" s="65"/>
      <c r="W7" s="84"/>
    </row>
    <row r="8" spans="1:23" ht="52" x14ac:dyDescent="0.45">
      <c r="A8" s="89" t="s">
        <v>53</v>
      </c>
      <c r="B8" s="65" t="s">
        <v>54</v>
      </c>
      <c r="C8" s="104" t="s">
        <v>42</v>
      </c>
      <c r="D8" s="66">
        <v>0</v>
      </c>
      <c r="E8" s="65"/>
      <c r="F8" s="65"/>
      <c r="G8" s="105" t="s">
        <v>42</v>
      </c>
      <c r="H8" s="65"/>
      <c r="I8" s="65"/>
      <c r="J8" s="65" t="s">
        <v>520</v>
      </c>
      <c r="K8" s="65">
        <v>4</v>
      </c>
      <c r="L8" s="65">
        <f>EnironmentAreasTable[[#This Row],[Weight]]*EnironmentAreasTable[[#This Row],[Estimated Percentage applied]]</f>
        <v>0</v>
      </c>
      <c r="M8" s="74"/>
      <c r="N8" s="65"/>
      <c r="O8" s="90"/>
      <c r="P8" s="91"/>
      <c r="Q8" s="65"/>
      <c r="R8" s="65"/>
      <c r="S8" s="65"/>
      <c r="T8" s="65"/>
      <c r="U8" s="65"/>
      <c r="V8" s="65"/>
      <c r="W8" s="84"/>
    </row>
    <row r="9" spans="1:23" ht="27.75" customHeight="1" x14ac:dyDescent="0.45">
      <c r="A9" s="89" t="s">
        <v>62</v>
      </c>
      <c r="B9" s="65" t="s">
        <v>63</v>
      </c>
      <c r="C9" s="104" t="s">
        <v>42</v>
      </c>
      <c r="D9" s="66">
        <v>0</v>
      </c>
      <c r="E9" s="65"/>
      <c r="F9" s="65"/>
      <c r="G9" s="105" t="s">
        <v>42</v>
      </c>
      <c r="H9" s="65"/>
      <c r="I9" s="65"/>
      <c r="J9" s="65" t="s">
        <v>65</v>
      </c>
      <c r="K9" s="65">
        <v>2</v>
      </c>
      <c r="L9" s="65">
        <f>EnironmentAreasTable[[#This Row],[Weight]]*EnironmentAreasTable[[#This Row],[Estimated Percentage applied]]</f>
        <v>0</v>
      </c>
      <c r="M9" s="74"/>
      <c r="N9" s="65"/>
      <c r="O9" s="65"/>
      <c r="P9" s="65"/>
      <c r="Q9" s="65"/>
      <c r="R9" s="65"/>
      <c r="S9" s="65"/>
      <c r="T9" s="65"/>
      <c r="U9" s="65"/>
      <c r="V9" s="65"/>
      <c r="W9" s="84"/>
    </row>
    <row r="10" spans="1:23" ht="45" customHeight="1" x14ac:dyDescent="0.45">
      <c r="A10" s="89" t="s">
        <v>66</v>
      </c>
      <c r="B10" s="65" t="s">
        <v>67</v>
      </c>
      <c r="C10" s="104" t="s">
        <v>42</v>
      </c>
      <c r="D10" s="66">
        <v>0</v>
      </c>
      <c r="E10" s="65"/>
      <c r="F10" s="65"/>
      <c r="G10" s="105" t="s">
        <v>42</v>
      </c>
      <c r="H10" s="65"/>
      <c r="I10" s="65"/>
      <c r="J10" s="65" t="s">
        <v>70</v>
      </c>
      <c r="K10" s="65">
        <v>1</v>
      </c>
      <c r="L10" s="65">
        <f>EnironmentAreasTable[[#This Row],[Weight]]*EnironmentAreasTable[[#This Row],[Estimated Percentage applied]]</f>
        <v>0</v>
      </c>
      <c r="M10" s="74"/>
      <c r="N10" s="65"/>
      <c r="O10" s="65"/>
      <c r="P10" s="65"/>
      <c r="Q10" s="65"/>
      <c r="R10" s="65"/>
      <c r="S10" s="65"/>
      <c r="T10" s="65"/>
      <c r="U10" s="65"/>
      <c r="V10" s="65"/>
      <c r="W10" s="84"/>
    </row>
    <row r="11" spans="1:23" ht="31.5" customHeight="1" x14ac:dyDescent="0.45">
      <c r="A11" s="89" t="s">
        <v>71</v>
      </c>
      <c r="B11" s="65" t="s">
        <v>72</v>
      </c>
      <c r="C11" s="104" t="s">
        <v>42</v>
      </c>
      <c r="D11" s="66">
        <v>0</v>
      </c>
      <c r="E11" s="65"/>
      <c r="F11" s="65"/>
      <c r="G11" s="105" t="s">
        <v>42</v>
      </c>
      <c r="H11" s="65" t="str">
        <f t="shared" ref="H11:I93" si="2">IF(C11="Not Applicable","Not Applicable","")</f>
        <v/>
      </c>
      <c r="I11" s="65" t="str">
        <f t="shared" ref="I11:I93" si="3">IF(C11="Not Applicable","Not Applicable","")</f>
        <v/>
      </c>
      <c r="J11" s="65" t="s">
        <v>521</v>
      </c>
      <c r="K11" s="65">
        <v>2</v>
      </c>
      <c r="L11" s="65">
        <f>EnironmentAreasTable[[#This Row],[Weight]]*EnironmentAreasTable[[#This Row],[Estimated Percentage applied]]</f>
        <v>0</v>
      </c>
      <c r="M11" s="74"/>
      <c r="N11" s="65"/>
      <c r="O11" s="65"/>
      <c r="P11" s="65"/>
      <c r="Q11" s="65"/>
      <c r="R11" s="65"/>
      <c r="S11" s="65"/>
      <c r="T11" s="65"/>
      <c r="U11" s="65"/>
      <c r="V11" s="65"/>
      <c r="W11" s="84"/>
    </row>
    <row r="12" spans="1:23" ht="31.5" customHeight="1" x14ac:dyDescent="0.45">
      <c r="A12" s="89" t="s">
        <v>522</v>
      </c>
      <c r="B12" s="65" t="s">
        <v>523</v>
      </c>
      <c r="C12" s="104" t="s">
        <v>42</v>
      </c>
      <c r="D12" s="66">
        <v>0</v>
      </c>
      <c r="E12" s="65"/>
      <c r="F12" s="65"/>
      <c r="G12" s="105" t="s">
        <v>42</v>
      </c>
      <c r="H12" s="65" t="str">
        <f t="shared" ref="H12" si="4">IF(C12="Not Applicable","Not Applicable","")</f>
        <v/>
      </c>
      <c r="I12" s="65" t="str">
        <f t="shared" ref="I12" si="5">IF(C12="Not Applicable","Not Applicable","")</f>
        <v/>
      </c>
      <c r="J12" s="65" t="s">
        <v>524</v>
      </c>
      <c r="K12" s="65">
        <v>5</v>
      </c>
      <c r="L12" s="65">
        <f>EnironmentAreasTable[[#This Row],[Weight]]*EnironmentAreasTable[[#This Row],[Estimated Percentage applied]]</f>
        <v>0</v>
      </c>
      <c r="M12" s="74"/>
      <c r="N12" s="65"/>
      <c r="O12" s="65"/>
      <c r="P12" s="65"/>
      <c r="Q12" s="65"/>
      <c r="R12" s="65"/>
      <c r="S12" s="65"/>
      <c r="T12" s="65"/>
      <c r="U12" s="65"/>
      <c r="V12" s="65"/>
      <c r="W12" s="84"/>
    </row>
    <row r="13" spans="1:23" ht="31.5" customHeight="1" x14ac:dyDescent="0.45">
      <c r="A13" s="89" t="s">
        <v>75</v>
      </c>
      <c r="B13" s="65" t="s">
        <v>525</v>
      </c>
      <c r="C13" s="104" t="s">
        <v>42</v>
      </c>
      <c r="D13" s="66">
        <v>0</v>
      </c>
      <c r="E13" s="65"/>
      <c r="F13" s="65"/>
      <c r="G13" s="105" t="s">
        <v>42</v>
      </c>
      <c r="H13" s="65"/>
      <c r="I13" s="65"/>
      <c r="J13" s="65" t="s">
        <v>526</v>
      </c>
      <c r="K13" s="65">
        <v>5</v>
      </c>
      <c r="L13" s="65">
        <f>EnironmentAreasTable[[#This Row],[Weight]]*EnironmentAreasTable[[#This Row],[Estimated Percentage applied]]</f>
        <v>0</v>
      </c>
      <c r="M13" s="74"/>
      <c r="N13" s="65"/>
      <c r="O13" s="65"/>
      <c r="P13" s="65"/>
      <c r="Q13" s="65"/>
      <c r="R13" s="65"/>
      <c r="S13" s="65"/>
      <c r="T13" s="65"/>
      <c r="U13" s="65"/>
      <c r="V13" s="65"/>
      <c r="W13" s="84"/>
    </row>
    <row r="14" spans="1:23" x14ac:dyDescent="0.45">
      <c r="A14" s="89" t="s">
        <v>75</v>
      </c>
      <c r="B14" s="65" t="s">
        <v>76</v>
      </c>
      <c r="C14" s="104" t="s">
        <v>42</v>
      </c>
      <c r="D14" s="92"/>
      <c r="E14" s="65"/>
      <c r="F14" s="65"/>
      <c r="G14" s="105" t="s">
        <v>42</v>
      </c>
      <c r="H14" s="65" t="str">
        <f t="shared" si="2"/>
        <v/>
      </c>
      <c r="I14" s="65" t="str">
        <f t="shared" si="3"/>
        <v/>
      </c>
      <c r="J14" s="65"/>
      <c r="K14" s="65"/>
      <c r="L14" s="65">
        <f>EnironmentAreasTable[[#This Row],[Weight]]*EnironmentAreasTable[[#This Row],[Estimated Percentage applied]]</f>
        <v>0</v>
      </c>
      <c r="M14" s="74"/>
      <c r="N14" s="65"/>
      <c r="O14" s="65"/>
      <c r="P14" s="65"/>
      <c r="Q14" s="65"/>
      <c r="R14" s="65"/>
      <c r="S14" s="65"/>
      <c r="T14" s="65"/>
      <c r="U14" s="65"/>
      <c r="V14" s="65"/>
      <c r="W14" s="84"/>
    </row>
    <row r="15" spans="1:23" ht="13.35" thickBot="1" x14ac:dyDescent="0.5">
      <c r="A15" s="85" t="s">
        <v>527</v>
      </c>
      <c r="B15" s="75" t="s">
        <v>528</v>
      </c>
      <c r="C15" s="75"/>
      <c r="D15" s="86"/>
      <c r="E15" s="75"/>
      <c r="F15" s="75"/>
      <c r="G15" s="75" t="s">
        <v>42</v>
      </c>
      <c r="H15" s="75" t="str">
        <f t="shared" si="2"/>
        <v/>
      </c>
      <c r="I15" s="75" t="str">
        <f t="shared" si="3"/>
        <v/>
      </c>
      <c r="J15" s="75" t="s">
        <v>517</v>
      </c>
      <c r="K15" s="87"/>
      <c r="L15" s="87"/>
      <c r="M15" s="88"/>
      <c r="N15" s="65"/>
      <c r="O15" s="65"/>
      <c r="P15" s="65"/>
      <c r="Q15" s="65"/>
      <c r="R15" s="65"/>
      <c r="S15" s="65"/>
      <c r="T15" s="65"/>
      <c r="U15" s="65"/>
      <c r="V15" s="65"/>
      <c r="W15" s="84"/>
    </row>
    <row r="16" spans="1:23" ht="26" x14ac:dyDescent="0.45">
      <c r="A16" s="89" t="s">
        <v>44</v>
      </c>
      <c r="B16" s="65" t="s">
        <v>529</v>
      </c>
      <c r="C16" s="104" t="s">
        <v>42</v>
      </c>
      <c r="D16" s="66">
        <v>0</v>
      </c>
      <c r="E16" s="65"/>
      <c r="F16" s="65"/>
      <c r="G16" s="105" t="s">
        <v>42</v>
      </c>
      <c r="H16" s="65"/>
      <c r="I16" s="65"/>
      <c r="J16" s="65" t="s">
        <v>530</v>
      </c>
      <c r="K16" s="65">
        <v>5</v>
      </c>
      <c r="L16" s="65">
        <f>EnironmentAreasTable[[#This Row],[Weight]]*EnironmentAreasTable[[#This Row],[Estimated Percentage applied]]</f>
        <v>0</v>
      </c>
      <c r="M16" s="74"/>
      <c r="N16" s="65"/>
      <c r="O16" s="65"/>
      <c r="P16" s="65"/>
      <c r="Q16" s="65"/>
      <c r="R16" s="65"/>
      <c r="S16" s="65"/>
      <c r="T16" s="65"/>
      <c r="U16" s="65"/>
      <c r="V16" s="65"/>
      <c r="W16" s="84"/>
    </row>
    <row r="17" spans="1:23" ht="39" x14ac:dyDescent="0.45">
      <c r="A17" s="89" t="s">
        <v>50</v>
      </c>
      <c r="B17" s="65" t="s">
        <v>531</v>
      </c>
      <c r="C17" s="104" t="s">
        <v>42</v>
      </c>
      <c r="D17" s="66">
        <v>0</v>
      </c>
      <c r="E17" s="65"/>
      <c r="F17" s="65"/>
      <c r="G17" s="105" t="s">
        <v>42</v>
      </c>
      <c r="H17" s="65"/>
      <c r="I17" s="65"/>
      <c r="J17" s="65" t="s">
        <v>532</v>
      </c>
      <c r="K17" s="65">
        <v>2</v>
      </c>
      <c r="L17" s="65">
        <f>EnironmentAreasTable[[#This Row],[Weight]]*EnironmentAreasTable[[#This Row],[Estimated Percentage applied]]</f>
        <v>0</v>
      </c>
      <c r="M17" s="74"/>
      <c r="N17" s="65"/>
      <c r="O17" s="65"/>
      <c r="P17" s="65"/>
      <c r="Q17" s="65"/>
      <c r="R17" s="65"/>
      <c r="S17" s="65"/>
      <c r="T17" s="65"/>
      <c r="U17" s="65"/>
      <c r="V17" s="65"/>
      <c r="W17" s="84"/>
    </row>
    <row r="18" spans="1:23" ht="26" x14ac:dyDescent="0.45">
      <c r="A18" s="89" t="s">
        <v>53</v>
      </c>
      <c r="B18" s="65" t="s">
        <v>533</v>
      </c>
      <c r="C18" s="104" t="s">
        <v>42</v>
      </c>
      <c r="D18" s="66">
        <v>0</v>
      </c>
      <c r="E18" s="65"/>
      <c r="F18" s="65"/>
      <c r="G18" s="105" t="s">
        <v>42</v>
      </c>
      <c r="H18" s="65"/>
      <c r="I18" s="65"/>
      <c r="J18" s="65" t="s">
        <v>534</v>
      </c>
      <c r="K18" s="65">
        <v>2</v>
      </c>
      <c r="L18" s="65">
        <f>EnironmentAreasTable[[#This Row],[Weight]]*EnironmentAreasTable[[#This Row],[Estimated Percentage applied]]</f>
        <v>0</v>
      </c>
      <c r="M18" s="74"/>
      <c r="N18" s="65"/>
      <c r="O18" s="65"/>
      <c r="P18" s="65"/>
      <c r="Q18" s="65"/>
      <c r="R18" s="65"/>
      <c r="S18" s="65"/>
      <c r="T18" s="65"/>
      <c r="U18" s="65"/>
      <c r="V18" s="65"/>
      <c r="W18" s="84"/>
    </row>
    <row r="19" spans="1:23" x14ac:dyDescent="0.45">
      <c r="A19" s="89" t="s">
        <v>62</v>
      </c>
      <c r="B19" s="65" t="s">
        <v>535</v>
      </c>
      <c r="C19" s="104" t="s">
        <v>42</v>
      </c>
      <c r="D19" s="66">
        <v>0</v>
      </c>
      <c r="E19" s="65"/>
      <c r="F19" s="65"/>
      <c r="G19" s="105" t="s">
        <v>42</v>
      </c>
      <c r="H19" s="65"/>
      <c r="I19" s="65"/>
      <c r="J19" s="65" t="s">
        <v>536</v>
      </c>
      <c r="K19" s="65">
        <v>2</v>
      </c>
      <c r="L19" s="65">
        <f>EnironmentAreasTable[[#This Row],[Weight]]*EnironmentAreasTable[[#This Row],[Estimated Percentage applied]]</f>
        <v>0</v>
      </c>
      <c r="M19" s="74"/>
      <c r="N19" s="65"/>
      <c r="O19" s="65"/>
      <c r="P19" s="65"/>
      <c r="Q19" s="65"/>
      <c r="R19" s="65"/>
      <c r="S19" s="65"/>
      <c r="T19" s="65"/>
      <c r="U19" s="65"/>
      <c r="V19" s="65"/>
      <c r="W19" s="84"/>
    </row>
    <row r="20" spans="1:23" ht="26" x14ac:dyDescent="0.45">
      <c r="A20" s="89" t="s">
        <v>66</v>
      </c>
      <c r="B20" s="65" t="s">
        <v>537</v>
      </c>
      <c r="C20" s="104" t="s">
        <v>42</v>
      </c>
      <c r="D20" s="66">
        <v>0</v>
      </c>
      <c r="E20" s="65"/>
      <c r="F20" s="65"/>
      <c r="G20" s="105" t="s">
        <v>42</v>
      </c>
      <c r="H20" s="65"/>
      <c r="I20" s="65"/>
      <c r="J20" s="65" t="s">
        <v>70</v>
      </c>
      <c r="K20" s="65">
        <v>1</v>
      </c>
      <c r="L20" s="65">
        <f>EnironmentAreasTable[[#This Row],[Weight]]*EnironmentAreasTable[[#This Row],[Estimated Percentage applied]]</f>
        <v>0</v>
      </c>
      <c r="M20" s="74"/>
      <c r="N20" s="65"/>
      <c r="O20" s="65"/>
      <c r="P20" s="65"/>
      <c r="Q20" s="65"/>
      <c r="R20" s="65"/>
      <c r="S20" s="65"/>
      <c r="T20" s="65"/>
      <c r="U20" s="65"/>
      <c r="V20" s="65"/>
      <c r="W20" s="84"/>
    </row>
    <row r="21" spans="1:23" x14ac:dyDescent="0.45">
      <c r="A21" s="89" t="s">
        <v>71</v>
      </c>
      <c r="B21" s="65" t="s">
        <v>525</v>
      </c>
      <c r="C21" s="104" t="s">
        <v>42</v>
      </c>
      <c r="D21" s="66">
        <v>0</v>
      </c>
      <c r="E21" s="65"/>
      <c r="F21" s="65"/>
      <c r="G21" s="105" t="s">
        <v>42</v>
      </c>
      <c r="H21" s="65"/>
      <c r="I21" s="65"/>
      <c r="J21" s="65" t="s">
        <v>538</v>
      </c>
      <c r="K21" s="65">
        <v>5</v>
      </c>
      <c r="L21" s="65">
        <f>EnironmentAreasTable[[#This Row],[Weight]]*EnironmentAreasTable[[#This Row],[Estimated Percentage applied]]</f>
        <v>0</v>
      </c>
      <c r="M21" s="74"/>
      <c r="N21" s="65"/>
      <c r="O21" s="65"/>
      <c r="P21" s="65"/>
      <c r="Q21" s="65"/>
      <c r="R21" s="65"/>
      <c r="S21" s="65"/>
      <c r="T21" s="65"/>
      <c r="U21" s="65"/>
      <c r="V21" s="65"/>
      <c r="W21" s="84"/>
    </row>
    <row r="22" spans="1:23" ht="13.35" thickBot="1" x14ac:dyDescent="0.5">
      <c r="A22" s="85" t="s">
        <v>539</v>
      </c>
      <c r="B22" s="75" t="s">
        <v>540</v>
      </c>
      <c r="C22" s="75"/>
      <c r="D22" s="86"/>
      <c r="E22" s="75"/>
      <c r="F22" s="75"/>
      <c r="G22" s="75" t="s">
        <v>42</v>
      </c>
      <c r="H22" s="75" t="str">
        <f t="shared" ref="H22" si="6">IF(C22="Not Applicable","Not Applicable","")</f>
        <v/>
      </c>
      <c r="I22" s="75" t="str">
        <f t="shared" ref="I22" si="7">IF(C22="Not Applicable","Not Applicable","")</f>
        <v/>
      </c>
      <c r="J22" s="75" t="s">
        <v>517</v>
      </c>
      <c r="K22" s="87"/>
      <c r="L22" s="87"/>
      <c r="M22" s="88"/>
      <c r="N22" s="65"/>
      <c r="O22" s="65"/>
      <c r="P22" s="65"/>
      <c r="Q22" s="65"/>
      <c r="R22" s="65"/>
      <c r="S22" s="65"/>
      <c r="T22" s="65"/>
      <c r="U22" s="65"/>
      <c r="V22" s="65"/>
      <c r="W22" s="84"/>
    </row>
    <row r="23" spans="1:23" ht="26" x14ac:dyDescent="0.45">
      <c r="A23" s="89" t="s">
        <v>44</v>
      </c>
      <c r="B23" s="65" t="s">
        <v>541</v>
      </c>
      <c r="C23" s="104" t="s">
        <v>42</v>
      </c>
      <c r="D23" s="66">
        <v>0</v>
      </c>
      <c r="E23" s="65"/>
      <c r="F23" s="65"/>
      <c r="G23" s="105" t="s">
        <v>42</v>
      </c>
      <c r="H23" s="65"/>
      <c r="I23" s="65"/>
      <c r="J23" s="65" t="s">
        <v>542</v>
      </c>
      <c r="K23" s="65">
        <v>2</v>
      </c>
      <c r="L23" s="65">
        <f>EnironmentAreasTable[[#This Row],[Weight]]*EnironmentAreasTable[[#This Row],[Estimated Percentage applied]]</f>
        <v>0</v>
      </c>
      <c r="M23" s="74"/>
      <c r="N23" s="65"/>
      <c r="O23" s="65"/>
      <c r="P23" s="65"/>
      <c r="Q23" s="65"/>
      <c r="R23" s="65"/>
      <c r="S23" s="65"/>
      <c r="T23" s="65"/>
      <c r="U23" s="65"/>
      <c r="V23" s="65"/>
      <c r="W23" s="84"/>
    </row>
    <row r="24" spans="1:23" ht="26" x14ac:dyDescent="0.45">
      <c r="A24" s="89" t="s">
        <v>50</v>
      </c>
      <c r="B24" s="65" t="s">
        <v>543</v>
      </c>
      <c r="C24" s="104" t="s">
        <v>42</v>
      </c>
      <c r="D24" s="66">
        <v>0</v>
      </c>
      <c r="E24" s="65"/>
      <c r="F24" s="65"/>
      <c r="G24" s="105" t="s">
        <v>42</v>
      </c>
      <c r="H24" s="65"/>
      <c r="I24" s="65"/>
      <c r="J24" s="65" t="s">
        <v>544</v>
      </c>
      <c r="K24" s="65">
        <v>5</v>
      </c>
      <c r="L24" s="65">
        <f>EnironmentAreasTable[[#This Row],[Weight]]*EnironmentAreasTable[[#This Row],[Estimated Percentage applied]]</f>
        <v>0</v>
      </c>
      <c r="M24" s="74"/>
      <c r="N24" s="65"/>
      <c r="O24" s="65"/>
      <c r="P24" s="65"/>
      <c r="Q24" s="65"/>
      <c r="R24" s="65"/>
      <c r="S24" s="65"/>
      <c r="T24" s="65"/>
      <c r="U24" s="65"/>
      <c r="V24" s="65"/>
      <c r="W24" s="84"/>
    </row>
    <row r="25" spans="1:23" x14ac:dyDescent="0.45">
      <c r="A25" s="89" t="s">
        <v>53</v>
      </c>
      <c r="B25" s="65" t="s">
        <v>525</v>
      </c>
      <c r="C25" s="104" t="s">
        <v>42</v>
      </c>
      <c r="D25" s="66">
        <v>0</v>
      </c>
      <c r="E25" s="65"/>
      <c r="F25" s="65"/>
      <c r="G25" s="105" t="s">
        <v>42</v>
      </c>
      <c r="H25" s="65"/>
      <c r="I25" s="65"/>
      <c r="J25" s="65" t="s">
        <v>538</v>
      </c>
      <c r="K25" s="65">
        <v>5</v>
      </c>
      <c r="L25" s="65">
        <f>EnironmentAreasTable[[#This Row],[Weight]]*EnironmentAreasTable[[#This Row],[Estimated Percentage applied]]</f>
        <v>0</v>
      </c>
      <c r="M25" s="74"/>
      <c r="N25" s="65"/>
      <c r="O25" s="65"/>
      <c r="P25" s="65"/>
      <c r="Q25" s="65"/>
      <c r="R25" s="65"/>
      <c r="S25" s="65"/>
      <c r="T25" s="65"/>
      <c r="U25" s="65"/>
      <c r="V25" s="65"/>
      <c r="W25" s="84"/>
    </row>
    <row r="26" spans="1:23" ht="13.35" thickBot="1" x14ac:dyDescent="0.5">
      <c r="A26" s="85" t="s">
        <v>77</v>
      </c>
      <c r="B26" s="75" t="s">
        <v>78</v>
      </c>
      <c r="C26" s="75"/>
      <c r="D26" s="86"/>
      <c r="E26" s="75"/>
      <c r="F26" s="75"/>
      <c r="G26" s="75" t="s">
        <v>42</v>
      </c>
      <c r="H26" s="75" t="str">
        <f t="shared" si="2"/>
        <v/>
      </c>
      <c r="I26" s="75" t="str">
        <f t="shared" si="3"/>
        <v/>
      </c>
      <c r="J26" s="87"/>
      <c r="K26" s="87"/>
      <c r="L26" s="87"/>
      <c r="M26" s="88"/>
      <c r="N26" s="65"/>
      <c r="O26" s="65"/>
      <c r="P26" s="65"/>
      <c r="Q26" s="65"/>
      <c r="R26" s="65"/>
      <c r="S26" s="65"/>
      <c r="T26" s="65"/>
      <c r="U26" s="65"/>
      <c r="V26" s="65"/>
      <c r="W26" s="84"/>
    </row>
    <row r="27" spans="1:23" ht="78" x14ac:dyDescent="0.45">
      <c r="A27" s="89" t="s">
        <v>79</v>
      </c>
      <c r="B27" s="65" t="s">
        <v>80</v>
      </c>
      <c r="C27" s="104" t="s">
        <v>42</v>
      </c>
      <c r="D27" s="66">
        <v>0</v>
      </c>
      <c r="E27" s="65"/>
      <c r="F27" s="65"/>
      <c r="G27" s="105" t="s">
        <v>42</v>
      </c>
      <c r="H27" s="65"/>
      <c r="I27" s="65"/>
      <c r="J27" s="65" t="s">
        <v>82</v>
      </c>
      <c r="K27" s="65">
        <v>5</v>
      </c>
      <c r="L27" s="65">
        <f>EnironmentAreasTable[[#This Row],[Weight]]*EnironmentAreasTable[[#This Row],[Estimated Percentage applied]]</f>
        <v>0</v>
      </c>
      <c r="M27" s="74"/>
      <c r="N27" s="65"/>
      <c r="O27" s="65"/>
      <c r="P27" s="65"/>
      <c r="Q27" s="65"/>
      <c r="R27" s="65"/>
      <c r="S27" s="65"/>
      <c r="T27" s="65"/>
      <c r="U27" s="65"/>
      <c r="V27" s="65"/>
      <c r="W27" s="84"/>
    </row>
    <row r="28" spans="1:23" x14ac:dyDescent="0.45">
      <c r="A28" s="89" t="s">
        <v>83</v>
      </c>
      <c r="B28" s="65" t="s">
        <v>84</v>
      </c>
      <c r="C28" s="104" t="s">
        <v>42</v>
      </c>
      <c r="D28" s="66">
        <v>0</v>
      </c>
      <c r="E28" s="65"/>
      <c r="F28" s="65"/>
      <c r="G28" s="105" t="s">
        <v>42</v>
      </c>
      <c r="H28" s="65" t="str">
        <f t="shared" si="2"/>
        <v/>
      </c>
      <c r="I28" s="65" t="str">
        <f t="shared" si="3"/>
        <v/>
      </c>
      <c r="J28" s="65" t="s">
        <v>85</v>
      </c>
      <c r="K28" s="65">
        <v>2</v>
      </c>
      <c r="L28" s="65">
        <f>EnironmentAreasTable[[#This Row],[Weight]]*EnironmentAreasTable[[#This Row],[Estimated Percentage applied]]</f>
        <v>0</v>
      </c>
      <c r="M28" s="74"/>
      <c r="N28" s="65"/>
      <c r="O28" s="65"/>
      <c r="P28" s="65"/>
      <c r="Q28" s="65"/>
      <c r="R28" s="65"/>
      <c r="S28" s="65"/>
      <c r="T28" s="65"/>
      <c r="U28" s="65"/>
      <c r="V28" s="65"/>
      <c r="W28" s="84"/>
    </row>
    <row r="29" spans="1:23" x14ac:dyDescent="0.45">
      <c r="A29" s="89" t="s">
        <v>86</v>
      </c>
      <c r="B29" s="65" t="s">
        <v>87</v>
      </c>
      <c r="C29" s="104" t="s">
        <v>42</v>
      </c>
      <c r="D29" s="66">
        <v>0</v>
      </c>
      <c r="E29" s="65"/>
      <c r="F29" s="65"/>
      <c r="G29" s="105" t="s">
        <v>42</v>
      </c>
      <c r="H29" s="65" t="str">
        <f t="shared" si="2"/>
        <v/>
      </c>
      <c r="I29" s="65" t="str">
        <f t="shared" si="3"/>
        <v/>
      </c>
      <c r="J29" s="65" t="s">
        <v>88</v>
      </c>
      <c r="K29" s="65">
        <v>5</v>
      </c>
      <c r="L29" s="65">
        <f>EnironmentAreasTable[[#This Row],[Weight]]*EnironmentAreasTable[[#This Row],[Estimated Percentage applied]]</f>
        <v>0</v>
      </c>
      <c r="M29" s="74"/>
      <c r="N29" s="65"/>
      <c r="O29" s="90"/>
      <c r="P29" s="91"/>
      <c r="Q29" s="65"/>
      <c r="R29" s="65"/>
      <c r="S29" s="65"/>
      <c r="T29" s="65"/>
      <c r="U29" s="65"/>
      <c r="V29" s="65"/>
      <c r="W29" s="84"/>
    </row>
    <row r="30" spans="1:23" x14ac:dyDescent="0.45">
      <c r="A30" s="89" t="s">
        <v>91</v>
      </c>
      <c r="B30" s="65" t="s">
        <v>76</v>
      </c>
      <c r="C30" s="104" t="s">
        <v>42</v>
      </c>
      <c r="D30" s="66"/>
      <c r="E30" s="65"/>
      <c r="F30" s="65"/>
      <c r="G30" s="105" t="s">
        <v>42</v>
      </c>
      <c r="H30" s="65" t="str">
        <f t="shared" si="2"/>
        <v/>
      </c>
      <c r="I30" s="65" t="str">
        <f t="shared" si="3"/>
        <v/>
      </c>
      <c r="J30" s="65"/>
      <c r="K30" s="65"/>
      <c r="L30" s="65">
        <f>EnironmentAreasTable[[#This Row],[Weight]]*EnironmentAreasTable[[#This Row],[Estimated Percentage applied]]</f>
        <v>0</v>
      </c>
      <c r="M30" s="74"/>
      <c r="N30" s="65"/>
      <c r="O30" s="65"/>
      <c r="P30" s="65"/>
      <c r="Q30" s="65"/>
      <c r="R30" s="65"/>
      <c r="S30" s="65"/>
      <c r="T30" s="65"/>
      <c r="U30" s="65"/>
      <c r="V30" s="65"/>
      <c r="W30" s="84"/>
    </row>
    <row r="31" spans="1:23" ht="14.7" thickBot="1" x14ac:dyDescent="0.5">
      <c r="A31" s="101" t="s">
        <v>92</v>
      </c>
      <c r="B31" s="102" t="s">
        <v>93</v>
      </c>
      <c r="C31" s="76"/>
      <c r="D31" s="77"/>
      <c r="E31" s="76"/>
      <c r="F31" s="76"/>
      <c r="G31" s="76" t="s">
        <v>39</v>
      </c>
      <c r="H31" s="76" t="str">
        <f t="shared" si="2"/>
        <v/>
      </c>
      <c r="I31" s="76" t="str">
        <f t="shared" si="3"/>
        <v/>
      </c>
      <c r="J31" s="76"/>
      <c r="K31" s="76">
        <f>SUM(K33:K46)</f>
        <v>39</v>
      </c>
      <c r="L31" s="76">
        <f>SUM(L33:L46)</f>
        <v>0</v>
      </c>
      <c r="M31" s="98">
        <f>EnironmentAreasTable[[#This Row],[Score]]/EnironmentAreasTable[[#This Row],[Weight]]</f>
        <v>0</v>
      </c>
      <c r="N31" s="65"/>
      <c r="O31" s="65"/>
      <c r="P31" s="65"/>
      <c r="Q31" s="65"/>
      <c r="R31" s="65"/>
      <c r="S31" s="65"/>
      <c r="T31" s="65"/>
      <c r="U31" s="65"/>
      <c r="V31" s="65"/>
      <c r="W31" s="84"/>
    </row>
    <row r="32" spans="1:23" ht="15" thickTop="1" thickBot="1" x14ac:dyDescent="0.5">
      <c r="A32" s="103" t="s">
        <v>94</v>
      </c>
      <c r="B32" s="100" t="s">
        <v>95</v>
      </c>
      <c r="C32" s="75"/>
      <c r="D32" s="86"/>
      <c r="E32" s="75"/>
      <c r="F32" s="75"/>
      <c r="G32" s="75" t="s">
        <v>42</v>
      </c>
      <c r="H32" s="75"/>
      <c r="I32" s="75"/>
      <c r="J32" s="87" t="s">
        <v>96</v>
      </c>
      <c r="K32" s="87"/>
      <c r="L32" s="87"/>
      <c r="M32" s="88"/>
      <c r="N32" s="65"/>
      <c r="O32" s="65"/>
      <c r="P32" s="65"/>
      <c r="Q32" s="65"/>
      <c r="R32" s="65"/>
      <c r="S32" s="65"/>
      <c r="T32" s="65"/>
      <c r="U32" s="65"/>
      <c r="V32" s="65"/>
      <c r="W32" s="84"/>
    </row>
    <row r="33" spans="1:23" x14ac:dyDescent="0.45">
      <c r="A33" s="89" t="s">
        <v>97</v>
      </c>
      <c r="B33" s="65" t="s">
        <v>98</v>
      </c>
      <c r="C33" s="104" t="s">
        <v>42</v>
      </c>
      <c r="D33" s="66">
        <v>0</v>
      </c>
      <c r="E33" s="65"/>
      <c r="F33" s="65"/>
      <c r="G33" s="105" t="s">
        <v>42</v>
      </c>
      <c r="H33" s="65" t="str">
        <f t="shared" si="2"/>
        <v/>
      </c>
      <c r="I33" s="65" t="str">
        <f t="shared" si="3"/>
        <v/>
      </c>
      <c r="J33" s="65" t="s">
        <v>100</v>
      </c>
      <c r="K33" s="65">
        <v>5</v>
      </c>
      <c r="L33" s="65">
        <f>EnironmentAreasTable[[#This Row],[Weight]]*EnironmentAreasTable[[#This Row],[Estimated Percentage applied]]</f>
        <v>0</v>
      </c>
      <c r="M33" s="74"/>
      <c r="N33" s="65"/>
      <c r="O33" s="65"/>
      <c r="P33" s="91"/>
      <c r="Q33" s="65"/>
      <c r="R33" s="65"/>
      <c r="S33" s="65"/>
      <c r="T33" s="65"/>
      <c r="U33" s="65"/>
      <c r="V33" s="65"/>
      <c r="W33" s="84"/>
    </row>
    <row r="34" spans="1:23" ht="65" x14ac:dyDescent="0.45">
      <c r="A34" s="89" t="s">
        <v>116</v>
      </c>
      <c r="B34" s="65" t="s">
        <v>117</v>
      </c>
      <c r="C34" s="104" t="s">
        <v>42</v>
      </c>
      <c r="D34" s="66">
        <v>0</v>
      </c>
      <c r="E34" s="65"/>
      <c r="F34" s="65"/>
      <c r="G34" s="105" t="s">
        <v>42</v>
      </c>
      <c r="H34" s="65" t="str">
        <f t="shared" ref="H34" si="8">IF(C34="Not Applicable","Not Applicable","")</f>
        <v/>
      </c>
      <c r="I34" s="65" t="str">
        <f t="shared" ref="I34" si="9">IF(C34="Not Applicable","Not Applicable","")</f>
        <v/>
      </c>
      <c r="J34" s="65" t="s">
        <v>118</v>
      </c>
      <c r="K34" s="65">
        <v>5</v>
      </c>
      <c r="L34" s="65">
        <f>EnironmentAreasTable[[#This Row],[Weight]]*EnironmentAreasTable[[#This Row],[Estimated Percentage applied]]</f>
        <v>0</v>
      </c>
      <c r="M34" s="74"/>
      <c r="N34" s="65"/>
      <c r="O34" s="65"/>
      <c r="P34" s="91"/>
      <c r="Q34" s="65"/>
      <c r="R34" s="91"/>
      <c r="S34" s="65"/>
      <c r="T34" s="65"/>
      <c r="U34" s="65"/>
      <c r="V34" s="65"/>
      <c r="W34" s="84"/>
    </row>
    <row r="35" spans="1:23" ht="39" x14ac:dyDescent="0.45">
      <c r="A35" s="89" t="s">
        <v>123</v>
      </c>
      <c r="B35" s="65" t="s">
        <v>124</v>
      </c>
      <c r="C35" s="104" t="s">
        <v>42</v>
      </c>
      <c r="D35" s="66">
        <v>0</v>
      </c>
      <c r="E35" s="65"/>
      <c r="F35" s="65"/>
      <c r="G35" s="105" t="s">
        <v>42</v>
      </c>
      <c r="H35" s="65" t="str">
        <f t="shared" si="2"/>
        <v/>
      </c>
      <c r="I35" s="65" t="str">
        <f t="shared" si="3"/>
        <v/>
      </c>
      <c r="J35" s="65" t="s">
        <v>126</v>
      </c>
      <c r="K35" s="65">
        <v>4</v>
      </c>
      <c r="L35" s="65">
        <f>EnironmentAreasTable[[#This Row],[Weight]]*EnironmentAreasTable[[#This Row],[Estimated Percentage applied]]</f>
        <v>0</v>
      </c>
      <c r="M35" s="74"/>
      <c r="N35" s="65"/>
      <c r="O35" s="65"/>
      <c r="P35" s="91"/>
      <c r="Q35" s="65"/>
      <c r="R35" s="65"/>
      <c r="S35" s="65"/>
      <c r="T35" s="65"/>
      <c r="U35" s="65"/>
      <c r="V35" s="65"/>
      <c r="W35" s="84"/>
    </row>
    <row r="36" spans="1:23" ht="52" x14ac:dyDescent="0.45">
      <c r="A36" s="89" t="s">
        <v>129</v>
      </c>
      <c r="B36" s="65" t="s">
        <v>130</v>
      </c>
      <c r="C36" s="104" t="s">
        <v>42</v>
      </c>
      <c r="D36" s="66">
        <v>0</v>
      </c>
      <c r="E36" s="65"/>
      <c r="F36" s="65"/>
      <c r="G36" s="105" t="s">
        <v>42</v>
      </c>
      <c r="H36" s="65" t="str">
        <f t="shared" si="2"/>
        <v/>
      </c>
      <c r="I36" s="65" t="str">
        <f t="shared" si="3"/>
        <v/>
      </c>
      <c r="J36" s="65" t="s">
        <v>132</v>
      </c>
      <c r="K36" s="65">
        <v>2</v>
      </c>
      <c r="L36" s="65">
        <f>EnironmentAreasTable[[#This Row],[Weight]]*EnironmentAreasTable[[#This Row],[Estimated Percentage applied]]</f>
        <v>0</v>
      </c>
      <c r="M36" s="74"/>
      <c r="N36" s="65"/>
      <c r="O36" s="65"/>
      <c r="P36" s="91"/>
      <c r="Q36" s="65"/>
      <c r="R36" s="65"/>
      <c r="S36" s="65"/>
      <c r="T36" s="65"/>
      <c r="U36" s="65"/>
      <c r="V36" s="65"/>
      <c r="W36" s="84"/>
    </row>
    <row r="37" spans="1:23" ht="26" x14ac:dyDescent="0.45">
      <c r="A37" s="89" t="s">
        <v>135</v>
      </c>
      <c r="B37" s="65" t="s">
        <v>136</v>
      </c>
      <c r="C37" s="104" t="s">
        <v>42</v>
      </c>
      <c r="D37" s="66">
        <v>0</v>
      </c>
      <c r="E37" s="65"/>
      <c r="F37" s="65"/>
      <c r="G37" s="105" t="s">
        <v>42</v>
      </c>
      <c r="H37" s="65" t="str">
        <f t="shared" si="2"/>
        <v/>
      </c>
      <c r="I37" s="65" t="str">
        <f t="shared" si="3"/>
        <v/>
      </c>
      <c r="J37" s="65" t="s">
        <v>137</v>
      </c>
      <c r="K37" s="65">
        <v>3</v>
      </c>
      <c r="L37" s="65">
        <f>EnironmentAreasTable[[#This Row],[Weight]]*EnironmentAreasTable[[#This Row],[Estimated Percentage applied]]</f>
        <v>0</v>
      </c>
      <c r="M37" s="74"/>
      <c r="N37" s="65"/>
      <c r="O37" s="65"/>
      <c r="P37" s="65"/>
      <c r="Q37" s="65"/>
      <c r="R37" s="65"/>
      <c r="S37" s="65"/>
      <c r="T37" s="65"/>
      <c r="U37" s="65"/>
      <c r="V37" s="65"/>
      <c r="W37" s="84"/>
    </row>
    <row r="38" spans="1:23" x14ac:dyDescent="0.45">
      <c r="A38" s="89" t="s">
        <v>138</v>
      </c>
      <c r="B38" s="93" t="s">
        <v>139</v>
      </c>
      <c r="C38" s="104" t="s">
        <v>42</v>
      </c>
      <c r="D38" s="66">
        <v>0</v>
      </c>
      <c r="E38" s="65"/>
      <c r="F38" s="65"/>
      <c r="G38" s="105" t="s">
        <v>42</v>
      </c>
      <c r="H38" s="65" t="str">
        <f t="shared" si="2"/>
        <v/>
      </c>
      <c r="I38" s="65" t="str">
        <f t="shared" si="3"/>
        <v/>
      </c>
      <c r="J38" s="106" t="s">
        <v>545</v>
      </c>
      <c r="K38" s="65">
        <v>4</v>
      </c>
      <c r="L38" s="65">
        <f>EnironmentAreasTable[[#This Row],[Weight]]*EnironmentAreasTable[[#This Row],[Estimated Percentage applied]]</f>
        <v>0</v>
      </c>
      <c r="M38" s="74"/>
      <c r="N38" s="65"/>
      <c r="O38" s="65"/>
      <c r="P38" s="91"/>
      <c r="Q38" s="65"/>
      <c r="R38" s="91"/>
      <c r="S38" s="65"/>
      <c r="T38" s="65"/>
      <c r="U38" s="65"/>
      <c r="V38" s="65"/>
      <c r="W38" s="84"/>
    </row>
    <row r="39" spans="1:23" ht="36.75" customHeight="1" x14ac:dyDescent="0.45">
      <c r="A39" s="89" t="s">
        <v>143</v>
      </c>
      <c r="B39" s="65" t="s">
        <v>546</v>
      </c>
      <c r="C39" s="104" t="s">
        <v>42</v>
      </c>
      <c r="D39" s="66">
        <v>0</v>
      </c>
      <c r="E39" s="65"/>
      <c r="F39" s="65"/>
      <c r="G39" s="105" t="s">
        <v>42</v>
      </c>
      <c r="H39" s="65" t="str">
        <f t="shared" si="2"/>
        <v/>
      </c>
      <c r="I39" s="65" t="str">
        <f t="shared" si="3"/>
        <v/>
      </c>
      <c r="J39" s="65" t="s">
        <v>145</v>
      </c>
      <c r="K39" s="65">
        <v>5</v>
      </c>
      <c r="L39" s="65">
        <f>EnironmentAreasTable[[#This Row],[Weight]]*EnironmentAreasTable[[#This Row],[Estimated Percentage applied]]</f>
        <v>0</v>
      </c>
      <c r="M39" s="74"/>
      <c r="N39" s="65"/>
      <c r="O39" s="65"/>
      <c r="P39" s="65"/>
      <c r="Q39" s="65"/>
      <c r="R39" s="65"/>
      <c r="S39" s="65"/>
      <c r="T39" s="65"/>
      <c r="U39" s="65"/>
      <c r="V39" s="65"/>
      <c r="W39" s="84"/>
    </row>
    <row r="40" spans="1:23" x14ac:dyDescent="0.45">
      <c r="A40" s="89" t="s">
        <v>146</v>
      </c>
      <c r="B40" s="65" t="s">
        <v>76</v>
      </c>
      <c r="C40" s="104" t="s">
        <v>42</v>
      </c>
      <c r="D40" s="66"/>
      <c r="E40" s="65"/>
      <c r="F40" s="65"/>
      <c r="G40" s="105" t="s">
        <v>42</v>
      </c>
      <c r="H40" s="65" t="str">
        <f t="shared" si="2"/>
        <v/>
      </c>
      <c r="I40" s="65" t="str">
        <f t="shared" si="3"/>
        <v/>
      </c>
      <c r="J40" s="65"/>
      <c r="K40" s="65"/>
      <c r="L40" s="65"/>
      <c r="M40" s="74"/>
      <c r="N40" s="65"/>
      <c r="O40" s="65"/>
      <c r="P40" s="65"/>
      <c r="Q40" s="65"/>
      <c r="R40" s="65"/>
      <c r="S40" s="65"/>
      <c r="T40" s="65"/>
      <c r="U40" s="65"/>
      <c r="V40" s="65"/>
      <c r="W40" s="84"/>
    </row>
    <row r="41" spans="1:23" ht="13.35" thickBot="1" x14ac:dyDescent="0.5">
      <c r="A41" s="85" t="s">
        <v>147</v>
      </c>
      <c r="B41" s="75" t="s">
        <v>148</v>
      </c>
      <c r="C41" s="75"/>
      <c r="D41" s="86"/>
      <c r="E41" s="75"/>
      <c r="F41" s="75"/>
      <c r="G41" s="75" t="s">
        <v>42</v>
      </c>
      <c r="H41" s="75" t="str">
        <f t="shared" si="2"/>
        <v/>
      </c>
      <c r="I41" s="75" t="str">
        <f t="shared" si="3"/>
        <v/>
      </c>
      <c r="J41" s="75"/>
      <c r="K41" s="87"/>
      <c r="L41" s="87"/>
      <c r="M41" s="88"/>
      <c r="N41" s="65"/>
      <c r="O41" s="65"/>
      <c r="P41" s="65"/>
      <c r="Q41" s="65"/>
      <c r="R41" s="65"/>
      <c r="S41" s="65"/>
      <c r="T41" s="65"/>
      <c r="U41" s="65"/>
      <c r="V41" s="65"/>
      <c r="W41" s="84"/>
    </row>
    <row r="42" spans="1:23" ht="26" x14ac:dyDescent="0.45">
      <c r="A42" s="89" t="s">
        <v>149</v>
      </c>
      <c r="B42" s="65" t="s">
        <v>150</v>
      </c>
      <c r="C42" s="104" t="s">
        <v>42</v>
      </c>
      <c r="D42" s="66">
        <v>0</v>
      </c>
      <c r="E42" s="65"/>
      <c r="F42" s="65"/>
      <c r="G42" s="105" t="s">
        <v>42</v>
      </c>
      <c r="H42" s="65" t="str">
        <f t="shared" si="2"/>
        <v/>
      </c>
      <c r="I42" s="65" t="str">
        <f t="shared" si="3"/>
        <v/>
      </c>
      <c r="J42" s="65" t="s">
        <v>547</v>
      </c>
      <c r="K42" s="65">
        <v>3</v>
      </c>
      <c r="L42" s="65">
        <f>EnironmentAreasTable[[#This Row],[Weight]]*EnironmentAreasTable[[#This Row],[Estimated Percentage applied]]</f>
        <v>0</v>
      </c>
      <c r="M42" s="74"/>
      <c r="N42" s="65"/>
      <c r="O42" s="65"/>
      <c r="P42" s="65"/>
      <c r="Q42" s="65"/>
      <c r="R42" s="65"/>
      <c r="S42" s="65"/>
      <c r="T42" s="65"/>
      <c r="U42" s="65"/>
      <c r="V42" s="65"/>
      <c r="W42" s="84"/>
    </row>
    <row r="43" spans="1:23" ht="39" x14ac:dyDescent="0.45">
      <c r="A43" s="89" t="s">
        <v>151</v>
      </c>
      <c r="B43" s="65" t="s">
        <v>152</v>
      </c>
      <c r="C43" s="104" t="s">
        <v>42</v>
      </c>
      <c r="D43" s="66">
        <v>0</v>
      </c>
      <c r="E43" s="65"/>
      <c r="F43" s="65"/>
      <c r="G43" s="105" t="s">
        <v>42</v>
      </c>
      <c r="H43" s="65" t="str">
        <f t="shared" si="2"/>
        <v/>
      </c>
      <c r="I43" s="65" t="str">
        <f t="shared" si="3"/>
        <v/>
      </c>
      <c r="J43" s="65" t="s">
        <v>548</v>
      </c>
      <c r="K43" s="65">
        <v>2</v>
      </c>
      <c r="L43" s="65">
        <f>EnironmentAreasTable[[#This Row],[Weight]]*EnironmentAreasTable[[#This Row],[Estimated Percentage applied]]</f>
        <v>0</v>
      </c>
      <c r="M43" s="74"/>
      <c r="N43" s="65"/>
      <c r="O43" s="65"/>
      <c r="P43" s="65"/>
      <c r="Q43" s="65"/>
      <c r="R43" s="65"/>
      <c r="S43" s="65"/>
      <c r="T43" s="65"/>
      <c r="U43" s="65"/>
      <c r="V43" s="65"/>
      <c r="W43" s="84"/>
    </row>
    <row r="44" spans="1:23" ht="26" x14ac:dyDescent="0.45">
      <c r="A44" s="89" t="s">
        <v>156</v>
      </c>
      <c r="B44" s="65" t="s">
        <v>157</v>
      </c>
      <c r="C44" s="104" t="s">
        <v>42</v>
      </c>
      <c r="D44" s="66">
        <v>0</v>
      </c>
      <c r="E44" s="65"/>
      <c r="F44" s="65"/>
      <c r="G44" s="105" t="s">
        <v>42</v>
      </c>
      <c r="H44" s="65" t="str">
        <f t="shared" si="2"/>
        <v/>
      </c>
      <c r="I44" s="65" t="str">
        <f t="shared" si="3"/>
        <v/>
      </c>
      <c r="J44" s="65" t="s">
        <v>158</v>
      </c>
      <c r="K44" s="65">
        <v>3</v>
      </c>
      <c r="L44" s="65">
        <f>EnironmentAreasTable[[#This Row],[Weight]]*EnironmentAreasTable[[#This Row],[Estimated Percentage applied]]</f>
        <v>0</v>
      </c>
      <c r="M44" s="74"/>
      <c r="N44" s="65"/>
      <c r="O44" s="65"/>
      <c r="P44" s="65"/>
      <c r="Q44" s="65"/>
      <c r="R44" s="65"/>
      <c r="S44" s="65"/>
      <c r="T44" s="65"/>
      <c r="U44" s="65"/>
      <c r="V44" s="65"/>
      <c r="W44" s="84"/>
    </row>
    <row r="45" spans="1:23" ht="39" x14ac:dyDescent="0.45">
      <c r="A45" s="89" t="s">
        <v>159</v>
      </c>
      <c r="B45" s="65" t="s">
        <v>160</v>
      </c>
      <c r="C45" s="104" t="s">
        <v>42</v>
      </c>
      <c r="D45" s="66">
        <v>0</v>
      </c>
      <c r="E45" s="65"/>
      <c r="F45" s="65"/>
      <c r="G45" s="105" t="s">
        <v>42</v>
      </c>
      <c r="H45" s="65" t="str">
        <f t="shared" si="2"/>
        <v/>
      </c>
      <c r="I45" s="65" t="str">
        <f t="shared" si="3"/>
        <v/>
      </c>
      <c r="J45" s="65" t="s">
        <v>161</v>
      </c>
      <c r="K45" s="65">
        <v>3</v>
      </c>
      <c r="L45" s="65">
        <f>EnironmentAreasTable[[#This Row],[Weight]]*EnironmentAreasTable[[#This Row],[Estimated Percentage applied]]</f>
        <v>0</v>
      </c>
      <c r="M45" s="74"/>
      <c r="N45" s="65"/>
      <c r="O45" s="65"/>
      <c r="P45" s="65"/>
      <c r="Q45" s="65"/>
      <c r="R45" s="65"/>
      <c r="S45" s="65"/>
      <c r="T45" s="65"/>
      <c r="U45" s="65"/>
      <c r="V45" s="65"/>
      <c r="W45" s="84"/>
    </row>
    <row r="46" spans="1:23" x14ac:dyDescent="0.45">
      <c r="A46" s="89" t="s">
        <v>162</v>
      </c>
      <c r="B46" s="65" t="s">
        <v>76</v>
      </c>
      <c r="C46" s="104" t="s">
        <v>42</v>
      </c>
      <c r="D46" s="66"/>
      <c r="E46" s="65"/>
      <c r="F46" s="65"/>
      <c r="G46" s="105" t="s">
        <v>42</v>
      </c>
      <c r="H46" s="65" t="str">
        <f t="shared" si="2"/>
        <v/>
      </c>
      <c r="I46" s="65" t="str">
        <f t="shared" si="3"/>
        <v/>
      </c>
      <c r="J46" s="65"/>
      <c r="K46" s="65"/>
      <c r="L46" s="65">
        <f>EnironmentAreasTable[[#This Row],[Weight]]*EnironmentAreasTable[[#This Row],[Estimated Percentage applied]]</f>
        <v>0</v>
      </c>
      <c r="M46" s="74"/>
      <c r="N46" s="65"/>
      <c r="O46" s="65"/>
      <c r="P46" s="65"/>
      <c r="Q46" s="65"/>
      <c r="R46" s="65"/>
      <c r="S46" s="65"/>
      <c r="T46" s="65"/>
      <c r="U46" s="65"/>
      <c r="V46" s="65"/>
      <c r="W46" s="84"/>
    </row>
    <row r="47" spans="1:23" ht="13.35" thickBot="1" x14ac:dyDescent="0.5">
      <c r="A47" s="83" t="s">
        <v>163</v>
      </c>
      <c r="B47" s="76" t="s">
        <v>549</v>
      </c>
      <c r="C47" s="76"/>
      <c r="D47" s="77"/>
      <c r="E47" s="76"/>
      <c r="F47" s="76"/>
      <c r="G47" s="76" t="s">
        <v>39</v>
      </c>
      <c r="H47" s="76" t="str">
        <f t="shared" si="2"/>
        <v/>
      </c>
      <c r="I47" s="76" t="str">
        <f t="shared" si="2"/>
        <v/>
      </c>
      <c r="J47" s="76"/>
      <c r="K47" s="76">
        <f>SUM(K49:K65)</f>
        <v>30</v>
      </c>
      <c r="L47" s="76">
        <f>SUM(L49:L65)</f>
        <v>0</v>
      </c>
      <c r="M47" s="98">
        <f>EnironmentAreasTable[[#This Row],[Score]]/EnironmentAreasTable[[#This Row],[Weight]]</f>
        <v>0</v>
      </c>
      <c r="N47" s="65"/>
      <c r="O47" s="65"/>
      <c r="P47" s="65"/>
      <c r="Q47" s="65"/>
      <c r="R47" s="65"/>
      <c r="S47" s="65"/>
      <c r="T47" s="65"/>
      <c r="U47" s="65"/>
      <c r="V47" s="65"/>
      <c r="W47" s="84"/>
    </row>
    <row r="48" spans="1:23" ht="13.7" thickTop="1" thickBot="1" x14ac:dyDescent="0.5">
      <c r="A48" s="85" t="s">
        <v>165</v>
      </c>
      <c r="B48" s="75" t="s">
        <v>166</v>
      </c>
      <c r="C48" s="75"/>
      <c r="D48" s="86"/>
      <c r="E48" s="75"/>
      <c r="F48" s="75"/>
      <c r="G48" s="75" t="s">
        <v>42</v>
      </c>
      <c r="H48" s="75" t="str">
        <f t="shared" si="2"/>
        <v/>
      </c>
      <c r="I48" s="75" t="str">
        <f t="shared" si="3"/>
        <v/>
      </c>
      <c r="J48" s="87"/>
      <c r="K48" s="87"/>
      <c r="L48" s="87"/>
      <c r="M48" s="88"/>
      <c r="N48" s="65"/>
      <c r="O48" s="65"/>
      <c r="P48" s="65"/>
      <c r="Q48" s="65"/>
      <c r="R48" s="65"/>
      <c r="S48" s="65"/>
      <c r="T48" s="65"/>
      <c r="U48" s="65"/>
      <c r="V48" s="65"/>
      <c r="W48" s="84"/>
    </row>
    <row r="49" spans="1:23" ht="104" x14ac:dyDescent="0.45">
      <c r="A49" s="89" t="s">
        <v>167</v>
      </c>
      <c r="B49" s="65" t="s">
        <v>168</v>
      </c>
      <c r="C49" s="104" t="s">
        <v>42</v>
      </c>
      <c r="D49" s="66">
        <v>0</v>
      </c>
      <c r="E49" s="65"/>
      <c r="F49" s="65"/>
      <c r="G49" s="105" t="s">
        <v>42</v>
      </c>
      <c r="H49" s="65" t="str">
        <f t="shared" si="2"/>
        <v/>
      </c>
      <c r="I49" s="65" t="str">
        <f t="shared" si="3"/>
        <v/>
      </c>
      <c r="J49" s="65" t="s">
        <v>170</v>
      </c>
      <c r="K49" s="65">
        <v>5</v>
      </c>
      <c r="L49" s="65">
        <f>EnironmentAreasTable[[#This Row],[Weight]]*EnironmentAreasTable[[#This Row],[Estimated Percentage applied]]</f>
        <v>0</v>
      </c>
      <c r="M49" s="74"/>
      <c r="N49" s="65"/>
      <c r="O49" s="65"/>
      <c r="P49" s="91"/>
      <c r="Q49" s="65"/>
      <c r="R49" s="65"/>
      <c r="S49" s="65"/>
      <c r="T49" s="65"/>
      <c r="U49" s="65"/>
      <c r="V49" s="65"/>
      <c r="W49" s="84"/>
    </row>
    <row r="50" spans="1:23" ht="13.35" thickBot="1" x14ac:dyDescent="0.5">
      <c r="A50" s="94" t="s">
        <v>176</v>
      </c>
      <c r="B50" s="65" t="s">
        <v>76</v>
      </c>
      <c r="C50" s="104" t="s">
        <v>42</v>
      </c>
      <c r="D50" s="69"/>
      <c r="E50" s="68"/>
      <c r="F50" s="68"/>
      <c r="G50" s="105" t="s">
        <v>42</v>
      </c>
      <c r="H50" s="65" t="str">
        <f t="shared" si="2"/>
        <v/>
      </c>
      <c r="I50" s="65" t="str">
        <f t="shared" si="3"/>
        <v/>
      </c>
      <c r="J50" s="68"/>
      <c r="K50" s="68"/>
      <c r="L50" s="65">
        <f>EnironmentAreasTable[[#This Row],[Weight]]*EnironmentAreasTable[[#This Row],[Estimated Percentage applied]]</f>
        <v>0</v>
      </c>
      <c r="M50" s="95"/>
      <c r="N50" s="65"/>
      <c r="O50" s="65"/>
      <c r="P50" s="65"/>
      <c r="Q50" s="65"/>
      <c r="R50" s="65"/>
      <c r="S50" s="65"/>
      <c r="T50" s="65"/>
      <c r="U50" s="65"/>
      <c r="V50" s="65"/>
      <c r="W50" s="84"/>
    </row>
    <row r="51" spans="1:23" ht="52.35" thickBot="1" x14ac:dyDescent="0.5">
      <c r="A51" s="85" t="s">
        <v>177</v>
      </c>
      <c r="B51" s="75" t="s">
        <v>178</v>
      </c>
      <c r="C51" s="75"/>
      <c r="D51" s="86"/>
      <c r="E51" s="75"/>
      <c r="F51" s="75"/>
      <c r="G51" s="75" t="s">
        <v>42</v>
      </c>
      <c r="H51" s="75" t="str">
        <f t="shared" si="2"/>
        <v/>
      </c>
      <c r="I51" s="75" t="str">
        <f t="shared" si="3"/>
        <v/>
      </c>
      <c r="J51" s="87" t="s">
        <v>179</v>
      </c>
      <c r="K51" s="87"/>
      <c r="L51" s="87"/>
      <c r="M51" s="88"/>
      <c r="N51" s="65"/>
      <c r="O51" s="65"/>
      <c r="P51" s="91"/>
      <c r="Q51" s="65"/>
      <c r="R51" s="65"/>
      <c r="S51" s="65"/>
      <c r="T51" s="65"/>
      <c r="U51" s="65"/>
      <c r="V51" s="65"/>
      <c r="W51" s="84"/>
    </row>
    <row r="52" spans="1:23" ht="52" x14ac:dyDescent="0.45">
      <c r="A52" s="89" t="s">
        <v>180</v>
      </c>
      <c r="B52" s="65" t="s">
        <v>181</v>
      </c>
      <c r="C52" s="104" t="s">
        <v>42</v>
      </c>
      <c r="D52" s="66">
        <v>0</v>
      </c>
      <c r="E52" s="65"/>
      <c r="F52" s="65"/>
      <c r="G52" s="105" t="s">
        <v>42</v>
      </c>
      <c r="H52" s="65" t="str">
        <f t="shared" si="2"/>
        <v/>
      </c>
      <c r="I52" s="65" t="str">
        <f t="shared" si="3"/>
        <v/>
      </c>
      <c r="J52" s="65" t="s">
        <v>183</v>
      </c>
      <c r="K52" s="65">
        <v>2</v>
      </c>
      <c r="L52" s="65">
        <f>EnironmentAreasTable[[#This Row],[Weight]]*EnironmentAreasTable[[#This Row],[Estimated Percentage applied]]</f>
        <v>0</v>
      </c>
      <c r="M52" s="74"/>
      <c r="N52" s="65"/>
      <c r="O52" s="65"/>
      <c r="P52" s="91"/>
      <c r="Q52" s="65"/>
      <c r="R52" s="65"/>
      <c r="S52" s="65"/>
      <c r="T52" s="65"/>
      <c r="U52" s="65"/>
      <c r="V52" s="65"/>
      <c r="W52" s="84"/>
    </row>
    <row r="53" spans="1:23" ht="91" x14ac:dyDescent="0.45">
      <c r="A53" s="89" t="s">
        <v>185</v>
      </c>
      <c r="B53" s="65" t="s">
        <v>550</v>
      </c>
      <c r="C53" s="104" t="s">
        <v>42</v>
      </c>
      <c r="D53" s="66">
        <v>0</v>
      </c>
      <c r="E53" s="65"/>
      <c r="F53" s="65"/>
      <c r="G53" s="105" t="s">
        <v>42</v>
      </c>
      <c r="H53" s="65" t="str">
        <f t="shared" si="2"/>
        <v/>
      </c>
      <c r="I53" s="65" t="str">
        <f t="shared" si="3"/>
        <v/>
      </c>
      <c r="J53" s="65" t="s">
        <v>187</v>
      </c>
      <c r="K53" s="65">
        <v>5</v>
      </c>
      <c r="L53" s="65">
        <f>EnironmentAreasTable[[#This Row],[Weight]]*EnironmentAreasTable[[#This Row],[Estimated Percentage applied]]</f>
        <v>0</v>
      </c>
      <c r="M53" s="74"/>
      <c r="N53" s="65"/>
      <c r="O53" s="96"/>
      <c r="P53" s="96"/>
      <c r="Q53" s="96"/>
      <c r="R53" s="65"/>
      <c r="S53" s="65"/>
      <c r="T53" s="65"/>
      <c r="U53" s="65"/>
      <c r="V53" s="65"/>
      <c r="W53" s="84"/>
    </row>
    <row r="54" spans="1:23" ht="58.5" customHeight="1" x14ac:dyDescent="0.45">
      <c r="A54" s="89" t="s">
        <v>190</v>
      </c>
      <c r="B54" s="65" t="s">
        <v>551</v>
      </c>
      <c r="C54" s="104" t="s">
        <v>42</v>
      </c>
      <c r="D54" s="66">
        <v>0</v>
      </c>
      <c r="E54" s="65"/>
      <c r="F54" s="65"/>
      <c r="G54" s="105" t="s">
        <v>42</v>
      </c>
      <c r="H54" s="65" t="str">
        <f t="shared" si="2"/>
        <v/>
      </c>
      <c r="I54" s="65" t="str">
        <f t="shared" si="3"/>
        <v/>
      </c>
      <c r="J54" s="65" t="s">
        <v>193</v>
      </c>
      <c r="K54" s="65">
        <v>2</v>
      </c>
      <c r="L54" s="65">
        <f>EnironmentAreasTable[[#This Row],[Weight]]*EnironmentAreasTable[[#This Row],[Estimated Percentage applied]]</f>
        <v>0</v>
      </c>
      <c r="M54" s="74"/>
      <c r="N54" s="65"/>
      <c r="O54" s="65"/>
      <c r="P54" s="91"/>
      <c r="Q54" s="65"/>
      <c r="R54" s="65"/>
      <c r="S54" s="65"/>
      <c r="T54" s="65"/>
      <c r="U54" s="65"/>
      <c r="V54" s="65"/>
      <c r="W54" s="84"/>
    </row>
    <row r="55" spans="1:23" ht="41.25" customHeight="1" x14ac:dyDescent="0.45">
      <c r="A55" s="89" t="s">
        <v>195</v>
      </c>
      <c r="B55" s="65" t="s">
        <v>196</v>
      </c>
      <c r="C55" s="104" t="s">
        <v>42</v>
      </c>
      <c r="D55" s="66">
        <v>0</v>
      </c>
      <c r="E55" s="65"/>
      <c r="F55" s="65"/>
      <c r="G55" s="105" t="s">
        <v>42</v>
      </c>
      <c r="H55" s="65" t="str">
        <f t="shared" si="2"/>
        <v/>
      </c>
      <c r="I55" s="65" t="str">
        <f t="shared" si="3"/>
        <v/>
      </c>
      <c r="J55" s="65" t="s">
        <v>198</v>
      </c>
      <c r="K55" s="65">
        <v>1</v>
      </c>
      <c r="L55" s="65">
        <f>EnironmentAreasTable[[#This Row],[Weight]]*EnironmentAreasTable[[#This Row],[Estimated Percentage applied]]</f>
        <v>0</v>
      </c>
      <c r="M55" s="74"/>
      <c r="N55" s="65"/>
      <c r="O55" s="65"/>
      <c r="P55" s="65"/>
      <c r="Q55" s="65"/>
      <c r="R55" s="65"/>
      <c r="S55" s="65"/>
      <c r="T55" s="65"/>
      <c r="U55" s="65"/>
      <c r="V55" s="65"/>
      <c r="W55" s="84"/>
    </row>
    <row r="56" spans="1:23" x14ac:dyDescent="0.45">
      <c r="A56" s="89" t="s">
        <v>199</v>
      </c>
      <c r="B56" s="65" t="s">
        <v>76</v>
      </c>
      <c r="C56" s="104" t="s">
        <v>42</v>
      </c>
      <c r="D56" s="66"/>
      <c r="E56" s="65"/>
      <c r="F56" s="65"/>
      <c r="G56" s="105" t="s">
        <v>42</v>
      </c>
      <c r="H56" s="65" t="str">
        <f t="shared" si="2"/>
        <v/>
      </c>
      <c r="I56" s="65" t="str">
        <f t="shared" si="3"/>
        <v/>
      </c>
      <c r="J56" s="65"/>
      <c r="K56" s="65"/>
      <c r="L56" s="65">
        <f>EnironmentAreasTable[[#This Row],[Weight]]*EnironmentAreasTable[[#This Row],[Estimated Percentage applied]]</f>
        <v>0</v>
      </c>
      <c r="M56" s="74"/>
      <c r="N56" s="65"/>
      <c r="O56" s="65"/>
      <c r="P56" s="65"/>
      <c r="Q56" s="65"/>
      <c r="R56" s="65"/>
      <c r="S56" s="65"/>
      <c r="T56" s="65"/>
      <c r="U56" s="65"/>
      <c r="V56" s="65"/>
      <c r="W56" s="84"/>
    </row>
    <row r="57" spans="1:23" ht="13.35" thickBot="1" x14ac:dyDescent="0.5">
      <c r="A57" s="85" t="s">
        <v>200</v>
      </c>
      <c r="B57" s="75" t="s">
        <v>201</v>
      </c>
      <c r="C57" s="75"/>
      <c r="D57" s="75"/>
      <c r="E57" s="75"/>
      <c r="F57" s="75"/>
      <c r="G57" s="75" t="s">
        <v>42</v>
      </c>
      <c r="H57" s="75" t="str">
        <f t="shared" si="2"/>
        <v/>
      </c>
      <c r="I57" s="75" t="str">
        <f t="shared" si="3"/>
        <v/>
      </c>
      <c r="J57" s="75"/>
      <c r="K57" s="75"/>
      <c r="L57" s="75"/>
      <c r="M57" s="75"/>
      <c r="N57" s="65"/>
      <c r="O57" s="65"/>
      <c r="P57" s="65"/>
      <c r="Q57" s="65"/>
      <c r="R57" s="65"/>
      <c r="S57" s="65"/>
      <c r="T57" s="65"/>
      <c r="U57" s="65"/>
      <c r="V57" s="65"/>
      <c r="W57" s="84"/>
    </row>
    <row r="58" spans="1:23" ht="117" x14ac:dyDescent="0.45">
      <c r="A58" s="89" t="s">
        <v>202</v>
      </c>
      <c r="B58" s="65" t="s">
        <v>203</v>
      </c>
      <c r="C58" s="104" t="s">
        <v>42</v>
      </c>
      <c r="D58" s="66">
        <v>0</v>
      </c>
      <c r="E58" s="65"/>
      <c r="F58" s="65"/>
      <c r="G58" s="105" t="s">
        <v>42</v>
      </c>
      <c r="H58" s="65" t="str">
        <f t="shared" si="2"/>
        <v/>
      </c>
      <c r="I58" s="65" t="str">
        <f t="shared" si="3"/>
        <v/>
      </c>
      <c r="J58" s="65" t="s">
        <v>552</v>
      </c>
      <c r="K58" s="65">
        <v>2</v>
      </c>
      <c r="L58" s="65">
        <f>EnironmentAreasTable[[#This Row],[Weight]]*EnironmentAreasTable[[#This Row],[Estimated Percentage applied]]</f>
        <v>0</v>
      </c>
      <c r="M58" s="74"/>
      <c r="N58" s="65"/>
      <c r="O58" s="65"/>
      <c r="P58" s="65"/>
      <c r="Q58" s="91"/>
      <c r="R58" s="91"/>
      <c r="S58" s="65"/>
      <c r="T58" s="65"/>
      <c r="U58" s="65"/>
      <c r="V58" s="65"/>
      <c r="W58" s="84"/>
    </row>
    <row r="59" spans="1:23" x14ac:dyDescent="0.45">
      <c r="A59" s="89" t="s">
        <v>210</v>
      </c>
      <c r="B59" s="65" t="s">
        <v>76</v>
      </c>
      <c r="C59" s="65"/>
      <c r="D59" s="66"/>
      <c r="E59" s="65"/>
      <c r="F59" s="65"/>
      <c r="G59" s="65"/>
      <c r="H59" s="65" t="str">
        <f t="shared" si="2"/>
        <v/>
      </c>
      <c r="I59" s="65" t="str">
        <f t="shared" si="3"/>
        <v/>
      </c>
      <c r="J59" s="65"/>
      <c r="K59" s="65"/>
      <c r="L59" s="65"/>
      <c r="M59" s="74"/>
      <c r="N59" s="65"/>
      <c r="O59" s="65"/>
      <c r="P59" s="65"/>
      <c r="Q59" s="65"/>
      <c r="R59" s="65"/>
      <c r="S59" s="65"/>
      <c r="T59" s="65"/>
      <c r="U59" s="65"/>
      <c r="V59" s="65"/>
      <c r="W59" s="84"/>
    </row>
    <row r="60" spans="1:23" ht="13.35" thickBot="1" x14ac:dyDescent="0.5">
      <c r="A60" s="85" t="s">
        <v>211</v>
      </c>
      <c r="B60" s="75" t="s">
        <v>212</v>
      </c>
      <c r="C60" s="75"/>
      <c r="D60" s="75"/>
      <c r="E60" s="75"/>
      <c r="F60" s="75"/>
      <c r="G60" s="75" t="s">
        <v>42</v>
      </c>
      <c r="H60" s="75" t="str">
        <f t="shared" si="2"/>
        <v/>
      </c>
      <c r="I60" s="75" t="str">
        <f t="shared" si="3"/>
        <v/>
      </c>
      <c r="J60" s="75"/>
      <c r="K60" s="75"/>
      <c r="L60" s="75"/>
      <c r="M60" s="75"/>
      <c r="N60" s="65"/>
      <c r="O60" s="65"/>
      <c r="P60" s="65"/>
      <c r="Q60" s="65"/>
      <c r="R60" s="65"/>
      <c r="S60" s="65"/>
      <c r="T60" s="65"/>
      <c r="U60" s="65"/>
      <c r="V60" s="65"/>
      <c r="W60" s="84"/>
    </row>
    <row r="61" spans="1:23" ht="26" x14ac:dyDescent="0.45">
      <c r="A61" s="89" t="s">
        <v>213</v>
      </c>
      <c r="B61" s="65" t="s">
        <v>214</v>
      </c>
      <c r="C61" s="104" t="s">
        <v>42</v>
      </c>
      <c r="D61" s="66">
        <v>0</v>
      </c>
      <c r="E61" s="65"/>
      <c r="F61" s="65"/>
      <c r="G61" s="105" t="s">
        <v>42</v>
      </c>
      <c r="H61" s="65" t="str">
        <f t="shared" si="2"/>
        <v/>
      </c>
      <c r="I61" s="65" t="str">
        <f t="shared" si="3"/>
        <v/>
      </c>
      <c r="J61" s="65" t="s">
        <v>216</v>
      </c>
      <c r="K61" s="65">
        <v>5</v>
      </c>
      <c r="L61" s="65">
        <f>EnironmentAreasTable[[#This Row],[Weight]]*EnironmentAreasTable[[#This Row],[Estimated Percentage applied]]</f>
        <v>0</v>
      </c>
      <c r="M61" s="74"/>
      <c r="N61" s="65"/>
      <c r="O61" s="65"/>
      <c r="P61" s="91"/>
      <c r="Q61" s="65"/>
      <c r="R61" s="65"/>
      <c r="S61" s="65"/>
      <c r="T61" s="65"/>
      <c r="U61" s="65"/>
      <c r="V61" s="65"/>
      <c r="W61" s="84"/>
    </row>
    <row r="62" spans="1:23" ht="26" x14ac:dyDescent="0.45">
      <c r="A62" s="89" t="s">
        <v>219</v>
      </c>
      <c r="B62" s="65" t="s">
        <v>220</v>
      </c>
      <c r="C62" s="104" t="s">
        <v>42</v>
      </c>
      <c r="D62" s="66">
        <v>0</v>
      </c>
      <c r="E62" s="65"/>
      <c r="F62" s="67" t="s">
        <v>221</v>
      </c>
      <c r="G62" s="105" t="s">
        <v>42</v>
      </c>
      <c r="H62" s="65" t="str">
        <f t="shared" si="2"/>
        <v/>
      </c>
      <c r="I62" s="65" t="str">
        <f t="shared" si="3"/>
        <v/>
      </c>
      <c r="J62" s="65" t="s">
        <v>222</v>
      </c>
      <c r="K62" s="65">
        <v>4</v>
      </c>
      <c r="L62" s="65">
        <f>EnironmentAreasTable[[#This Row],[Weight]]*EnironmentAreasTable[[#This Row],[Estimated Percentage applied]]</f>
        <v>0</v>
      </c>
      <c r="M62" s="74"/>
      <c r="N62" s="65"/>
      <c r="O62" s="65"/>
      <c r="P62" s="91"/>
      <c r="Q62" s="65"/>
      <c r="R62" s="91"/>
      <c r="S62" s="65"/>
      <c r="T62" s="65"/>
      <c r="U62" s="65"/>
      <c r="V62" s="65"/>
      <c r="W62" s="84"/>
    </row>
    <row r="63" spans="1:23" x14ac:dyDescent="0.45">
      <c r="A63" s="89" t="s">
        <v>226</v>
      </c>
      <c r="B63" s="65" t="s">
        <v>227</v>
      </c>
      <c r="C63" s="104" t="s">
        <v>42</v>
      </c>
      <c r="D63" s="66">
        <v>0</v>
      </c>
      <c r="E63" s="65"/>
      <c r="F63" s="65"/>
      <c r="G63" s="105" t="s">
        <v>42</v>
      </c>
      <c r="H63" s="65" t="str">
        <f t="shared" si="2"/>
        <v/>
      </c>
      <c r="I63" s="65" t="str">
        <f t="shared" si="3"/>
        <v/>
      </c>
      <c r="J63" s="65"/>
      <c r="K63" s="65">
        <v>2</v>
      </c>
      <c r="L63" s="65">
        <f>EnironmentAreasTable[[#This Row],[Weight]]*EnironmentAreasTable[[#This Row],[Estimated Percentage applied]]</f>
        <v>0</v>
      </c>
      <c r="M63" s="74"/>
      <c r="N63" s="65"/>
      <c r="O63" s="65"/>
      <c r="P63" s="91"/>
      <c r="Q63" s="65"/>
      <c r="R63" s="65"/>
      <c r="S63" s="65"/>
      <c r="T63" s="65"/>
      <c r="U63" s="65"/>
      <c r="V63" s="65"/>
      <c r="W63" s="84"/>
    </row>
    <row r="64" spans="1:23" ht="36" customHeight="1" thickBot="1" x14ac:dyDescent="0.5">
      <c r="A64" s="89" t="s">
        <v>229</v>
      </c>
      <c r="B64" s="65" t="s">
        <v>230</v>
      </c>
      <c r="C64" s="104" t="s">
        <v>42</v>
      </c>
      <c r="D64" s="66">
        <v>0</v>
      </c>
      <c r="E64" s="71"/>
      <c r="F64" s="71"/>
      <c r="G64" s="105" t="s">
        <v>42</v>
      </c>
      <c r="H64" s="65" t="str">
        <f t="shared" si="2"/>
        <v/>
      </c>
      <c r="I64" s="65" t="str">
        <f t="shared" si="3"/>
        <v/>
      </c>
      <c r="J64" s="162" t="s">
        <v>231</v>
      </c>
      <c r="K64" s="65">
        <v>2</v>
      </c>
      <c r="L64" s="65">
        <f>EnironmentAreasTable[[#This Row],[Weight]]*EnironmentAreasTable[[#This Row],[Estimated Percentage applied]]</f>
        <v>0</v>
      </c>
      <c r="M64" s="74"/>
      <c r="N64" s="65"/>
      <c r="O64" s="65"/>
      <c r="P64" s="65"/>
      <c r="Q64" s="65"/>
      <c r="R64" s="65"/>
      <c r="S64" s="65"/>
      <c r="T64" s="65"/>
      <c r="U64" s="65"/>
      <c r="V64" s="65"/>
      <c r="W64" s="84"/>
    </row>
    <row r="65" spans="1:23" ht="13.35" thickTop="1" x14ac:dyDescent="0.45">
      <c r="A65" s="89" t="s">
        <v>232</v>
      </c>
      <c r="B65" s="65" t="s">
        <v>76</v>
      </c>
      <c r="C65" s="65"/>
      <c r="D65" s="66"/>
      <c r="E65" s="65"/>
      <c r="F65" s="65"/>
      <c r="G65" s="65"/>
      <c r="H65" s="65" t="str">
        <f t="shared" si="2"/>
        <v/>
      </c>
      <c r="I65" s="65" t="str">
        <f t="shared" si="3"/>
        <v/>
      </c>
      <c r="J65" s="65"/>
      <c r="K65" s="65"/>
      <c r="L65" s="65"/>
      <c r="M65" s="74"/>
      <c r="N65" s="65"/>
      <c r="O65" s="65"/>
      <c r="P65" s="65"/>
      <c r="Q65" s="65"/>
      <c r="R65" s="65"/>
      <c r="S65" s="65"/>
      <c r="T65" s="65"/>
      <c r="U65" s="65"/>
      <c r="V65" s="65"/>
      <c r="W65" s="84"/>
    </row>
    <row r="66" spans="1:23" ht="13.35" thickBot="1" x14ac:dyDescent="0.5">
      <c r="A66" s="97" t="s">
        <v>233</v>
      </c>
      <c r="B66" s="72" t="s">
        <v>234</v>
      </c>
      <c r="C66" s="72"/>
      <c r="D66" s="73"/>
      <c r="E66" s="72"/>
      <c r="F66" s="72"/>
      <c r="G66" s="72" t="s">
        <v>39</v>
      </c>
      <c r="H66" s="76" t="str">
        <f t="shared" si="2"/>
        <v/>
      </c>
      <c r="I66" s="76" t="str">
        <f t="shared" si="2"/>
        <v/>
      </c>
      <c r="J66" s="72"/>
      <c r="K66" s="72">
        <f>SUM(K67:K114)</f>
        <v>80</v>
      </c>
      <c r="L66" s="72">
        <f>SUM(L67:L114)</f>
        <v>0</v>
      </c>
      <c r="M66" s="98">
        <f>EnironmentAreasTable[[#This Row],[Score]]/EnironmentAreasTable[[#This Row],[Weight]]</f>
        <v>0</v>
      </c>
      <c r="N66" s="65"/>
      <c r="O66" s="65"/>
      <c r="P66" s="65"/>
      <c r="Q66" s="65"/>
      <c r="R66" s="65"/>
      <c r="S66" s="65"/>
      <c r="T66" s="65"/>
      <c r="U66" s="65"/>
      <c r="V66" s="65"/>
      <c r="W66" s="84"/>
    </row>
    <row r="67" spans="1:23" ht="13.7" thickTop="1" thickBot="1" x14ac:dyDescent="0.5">
      <c r="A67" s="85" t="s">
        <v>235</v>
      </c>
      <c r="B67" s="75" t="s">
        <v>258</v>
      </c>
      <c r="C67" s="75"/>
      <c r="D67" s="75"/>
      <c r="E67" s="75"/>
      <c r="F67" s="75"/>
      <c r="G67" s="75"/>
      <c r="H67" s="75"/>
      <c r="I67" s="75"/>
      <c r="J67" s="75"/>
      <c r="K67" s="75"/>
      <c r="L67" s="75"/>
      <c r="M67" s="75"/>
      <c r="N67" s="65"/>
      <c r="O67" s="65"/>
      <c r="P67" s="65"/>
      <c r="Q67" s="65"/>
      <c r="R67" s="65"/>
      <c r="S67" s="65"/>
      <c r="T67" s="65"/>
      <c r="U67" s="65"/>
      <c r="V67" s="65"/>
      <c r="W67" s="84"/>
    </row>
    <row r="68" spans="1:23" ht="65" x14ac:dyDescent="0.45">
      <c r="A68" s="89" t="s">
        <v>237</v>
      </c>
      <c r="B68" s="65" t="s">
        <v>553</v>
      </c>
      <c r="C68" s="104" t="s">
        <v>42</v>
      </c>
      <c r="D68" s="66">
        <v>0</v>
      </c>
      <c r="E68" s="65"/>
      <c r="F68" s="65"/>
      <c r="G68" s="105" t="s">
        <v>42</v>
      </c>
      <c r="H68" s="65"/>
      <c r="I68" s="65"/>
      <c r="J68" s="65" t="s">
        <v>554</v>
      </c>
      <c r="K68" s="65">
        <v>5</v>
      </c>
      <c r="L68" s="65">
        <f>EnironmentAreasTable[[#This Row],[Weight]]*EnironmentAreasTable[[#This Row],[Estimated Percentage applied]]</f>
        <v>0</v>
      </c>
      <c r="M68" s="74"/>
      <c r="N68" s="65"/>
      <c r="O68" s="65"/>
      <c r="P68" s="99"/>
      <c r="Q68" s="65"/>
      <c r="R68" s="91"/>
      <c r="S68" s="65"/>
      <c r="T68" s="65"/>
      <c r="U68" s="65"/>
      <c r="V68" s="65"/>
      <c r="W68" s="84"/>
    </row>
    <row r="69" spans="1:23" ht="13.35" thickBot="1" x14ac:dyDescent="0.5">
      <c r="A69" s="85" t="s">
        <v>244</v>
      </c>
      <c r="B69" s="75" t="s">
        <v>236</v>
      </c>
      <c r="C69" s="75"/>
      <c r="D69" s="75"/>
      <c r="E69" s="75"/>
      <c r="F69" s="75"/>
      <c r="G69" s="75" t="s">
        <v>42</v>
      </c>
      <c r="H69" s="75" t="str">
        <f t="shared" si="2"/>
        <v/>
      </c>
      <c r="I69" s="75" t="str">
        <f t="shared" ref="I69" si="10">IF(C69="Not Applicable","Not Applicable","")</f>
        <v/>
      </c>
      <c r="J69" s="75"/>
      <c r="K69" s="75"/>
      <c r="L69" s="75"/>
      <c r="M69" s="75"/>
      <c r="N69" s="65"/>
      <c r="O69" s="65"/>
      <c r="P69" s="65"/>
      <c r="Q69" s="65"/>
      <c r="R69" s="65"/>
      <c r="S69" s="65"/>
      <c r="T69" s="65"/>
      <c r="U69" s="65"/>
      <c r="V69" s="65"/>
      <c r="W69" s="84"/>
    </row>
    <row r="70" spans="1:23" ht="78" x14ac:dyDescent="0.45">
      <c r="A70" s="89" t="s">
        <v>246</v>
      </c>
      <c r="B70" s="65" t="s">
        <v>238</v>
      </c>
      <c r="C70" s="104" t="s">
        <v>42</v>
      </c>
      <c r="D70" s="66">
        <v>0</v>
      </c>
      <c r="E70" s="65"/>
      <c r="F70" s="65"/>
      <c r="G70" s="105" t="s">
        <v>42</v>
      </c>
      <c r="H70" s="65" t="str">
        <f t="shared" si="2"/>
        <v/>
      </c>
      <c r="I70" s="65" t="str">
        <f t="shared" si="3"/>
        <v/>
      </c>
      <c r="J70" s="65" t="s">
        <v>239</v>
      </c>
      <c r="K70" s="65">
        <v>3</v>
      </c>
      <c r="L70" s="65">
        <f>EnironmentAreasTable[[#This Row],[Weight]]*EnironmentAreasTable[[#This Row],[Estimated Percentage applied]]</f>
        <v>0</v>
      </c>
      <c r="M70" s="74"/>
      <c r="N70" s="65"/>
      <c r="O70" s="65"/>
      <c r="P70" s="99"/>
      <c r="Q70" s="65"/>
      <c r="R70" s="91"/>
      <c r="S70" s="65"/>
      <c r="T70" s="65"/>
      <c r="U70" s="65"/>
      <c r="V70" s="65"/>
      <c r="W70" s="84"/>
    </row>
    <row r="71" spans="1:23" ht="26.35" thickBot="1" x14ac:dyDescent="0.5">
      <c r="A71" s="85" t="s">
        <v>257</v>
      </c>
      <c r="B71" s="75" t="s">
        <v>245</v>
      </c>
      <c r="C71" s="75"/>
      <c r="D71" s="75"/>
      <c r="E71" s="75"/>
      <c r="F71" s="75"/>
      <c r="G71" s="75" t="s">
        <v>42</v>
      </c>
      <c r="H71" s="75" t="str">
        <f t="shared" si="2"/>
        <v/>
      </c>
      <c r="I71" s="75" t="str">
        <f t="shared" si="3"/>
        <v/>
      </c>
      <c r="J71" s="75"/>
      <c r="K71" s="75"/>
      <c r="L71" s="75"/>
      <c r="M71" s="75"/>
      <c r="N71" s="65"/>
      <c r="O71" s="65"/>
      <c r="P71" s="65"/>
      <c r="Q71" s="65"/>
      <c r="R71" s="65"/>
      <c r="S71" s="65"/>
      <c r="T71" s="65"/>
      <c r="U71" s="65"/>
      <c r="V71" s="65"/>
      <c r="W71" s="84"/>
    </row>
    <row r="72" spans="1:23" ht="65" x14ac:dyDescent="0.45">
      <c r="A72" s="89" t="s">
        <v>246</v>
      </c>
      <c r="B72" s="65" t="s">
        <v>247</v>
      </c>
      <c r="C72" s="65" t="s">
        <v>42</v>
      </c>
      <c r="D72" s="66">
        <v>0</v>
      </c>
      <c r="E72" s="65"/>
      <c r="F72" s="65"/>
      <c r="G72" s="105" t="s">
        <v>42</v>
      </c>
      <c r="H72" s="65" t="str">
        <f t="shared" si="2"/>
        <v/>
      </c>
      <c r="I72" s="65" t="str">
        <f t="shared" si="3"/>
        <v/>
      </c>
      <c r="J72" s="65" t="s">
        <v>248</v>
      </c>
      <c r="K72" s="65">
        <v>4</v>
      </c>
      <c r="L72" s="65">
        <f>EnironmentAreasTable[[#This Row],[Weight]]*EnironmentAreasTable[[#This Row],[Estimated Percentage applied]]</f>
        <v>0</v>
      </c>
      <c r="M72" s="74"/>
      <c r="N72" s="65"/>
      <c r="O72" s="65"/>
      <c r="P72" s="91"/>
      <c r="Q72" s="65"/>
      <c r="R72" s="65"/>
      <c r="S72" s="65"/>
      <c r="T72" s="65"/>
      <c r="U72" s="65"/>
      <c r="V72" s="65"/>
      <c r="W72" s="84"/>
    </row>
    <row r="73" spans="1:23" ht="75.75" customHeight="1" x14ac:dyDescent="0.45">
      <c r="A73" s="89" t="s">
        <v>250</v>
      </c>
      <c r="B73" s="65" t="s">
        <v>555</v>
      </c>
      <c r="C73" s="65" t="s">
        <v>42</v>
      </c>
      <c r="D73" s="66">
        <v>0</v>
      </c>
      <c r="E73" s="65"/>
      <c r="F73" s="65"/>
      <c r="G73" s="105" t="s">
        <v>42</v>
      </c>
      <c r="H73" s="65" t="str">
        <f t="shared" si="2"/>
        <v/>
      </c>
      <c r="I73" s="65" t="str">
        <f t="shared" si="3"/>
        <v/>
      </c>
      <c r="J73" s="65" t="s">
        <v>252</v>
      </c>
      <c r="K73" s="65">
        <v>2</v>
      </c>
      <c r="L73" s="65">
        <f>EnironmentAreasTable[[#This Row],[Weight]]*EnironmentAreasTable[[#This Row],[Estimated Percentage applied]]</f>
        <v>0</v>
      </c>
      <c r="M73" s="74"/>
      <c r="N73" s="65"/>
      <c r="O73" s="65"/>
      <c r="P73" s="65"/>
      <c r="Q73" s="65"/>
      <c r="R73" s="65"/>
      <c r="S73" s="65"/>
      <c r="T73" s="65"/>
      <c r="U73" s="65"/>
      <c r="V73" s="65"/>
      <c r="W73" s="84"/>
    </row>
    <row r="74" spans="1:23" ht="26" x14ac:dyDescent="0.45">
      <c r="A74" s="89" t="s">
        <v>253</v>
      </c>
      <c r="B74" s="65" t="s">
        <v>254</v>
      </c>
      <c r="C74" s="65" t="s">
        <v>42</v>
      </c>
      <c r="D74" s="66">
        <v>0</v>
      </c>
      <c r="E74" s="65"/>
      <c r="F74" s="65"/>
      <c r="G74" s="105" t="s">
        <v>42</v>
      </c>
      <c r="H74" s="65" t="str">
        <f t="shared" si="2"/>
        <v/>
      </c>
      <c r="I74" s="65" t="str">
        <f t="shared" si="3"/>
        <v/>
      </c>
      <c r="J74" s="65" t="s">
        <v>256</v>
      </c>
      <c r="K74" s="65">
        <v>3</v>
      </c>
      <c r="L74" s="65">
        <f>EnironmentAreasTable[[#This Row],[Weight]]*EnironmentAreasTable[[#This Row],[Estimated Percentage applied]]</f>
        <v>0</v>
      </c>
      <c r="M74" s="74"/>
      <c r="N74" s="65"/>
      <c r="O74" s="65"/>
      <c r="P74" s="65"/>
      <c r="Q74" s="65"/>
      <c r="R74" s="65"/>
      <c r="S74" s="65"/>
      <c r="T74" s="65"/>
      <c r="U74" s="65"/>
      <c r="V74" s="65"/>
      <c r="W74" s="84"/>
    </row>
    <row r="75" spans="1:23" ht="31.5" customHeight="1" thickBot="1" x14ac:dyDescent="0.5">
      <c r="A75" s="85" t="s">
        <v>262</v>
      </c>
      <c r="B75" s="75" t="s">
        <v>556</v>
      </c>
      <c r="C75" s="75"/>
      <c r="D75" s="75"/>
      <c r="E75" s="75"/>
      <c r="F75" s="75"/>
      <c r="G75" s="75"/>
      <c r="H75" s="75"/>
      <c r="I75" s="75"/>
      <c r="J75" s="75" t="s">
        <v>557</v>
      </c>
      <c r="K75" s="75"/>
      <c r="L75" s="75"/>
      <c r="M75" s="75"/>
      <c r="N75" s="65"/>
      <c r="O75" s="65"/>
      <c r="P75" s="65"/>
      <c r="Q75" s="65"/>
      <c r="R75" s="65"/>
      <c r="S75" s="65"/>
      <c r="T75" s="65"/>
      <c r="U75" s="65"/>
      <c r="V75" s="65"/>
      <c r="W75" s="84"/>
    </row>
    <row r="76" spans="1:23" ht="143" x14ac:dyDescent="0.45">
      <c r="A76" s="89" t="s">
        <v>264</v>
      </c>
      <c r="B76" s="65" t="s">
        <v>558</v>
      </c>
      <c r="C76" s="104" t="s">
        <v>42</v>
      </c>
      <c r="D76" s="66">
        <v>0</v>
      </c>
      <c r="E76" s="65"/>
      <c r="F76" s="65"/>
      <c r="G76" s="105" t="s">
        <v>42</v>
      </c>
      <c r="H76" s="65"/>
      <c r="I76" s="65"/>
      <c r="J76" s="65" t="s">
        <v>559</v>
      </c>
      <c r="K76" s="65">
        <v>5</v>
      </c>
      <c r="L76" s="65">
        <f>EnironmentAreasTable[[#This Row],[Weight]]*EnironmentAreasTable[[#This Row],[Estimated Percentage applied]]</f>
        <v>0</v>
      </c>
      <c r="M76" s="74"/>
      <c r="N76" s="65"/>
      <c r="O76" s="65"/>
      <c r="P76" s="65"/>
      <c r="Q76" s="65"/>
      <c r="R76" s="65"/>
      <c r="S76" s="65"/>
      <c r="T76" s="65"/>
      <c r="U76" s="65"/>
      <c r="V76" s="65"/>
      <c r="W76" s="84"/>
    </row>
    <row r="77" spans="1:23" x14ac:dyDescent="0.45">
      <c r="A77" s="89" t="s">
        <v>268</v>
      </c>
      <c r="B77" s="65" t="s">
        <v>560</v>
      </c>
      <c r="C77" s="104" t="s">
        <v>42</v>
      </c>
      <c r="D77" s="66">
        <v>0</v>
      </c>
      <c r="E77" s="65"/>
      <c r="F77" s="65"/>
      <c r="G77" s="105" t="s">
        <v>42</v>
      </c>
      <c r="H77" s="65"/>
      <c r="I77" s="65"/>
      <c r="J77" s="65" t="s">
        <v>561</v>
      </c>
      <c r="K77" s="65">
        <v>2</v>
      </c>
      <c r="L77" s="65">
        <f>EnironmentAreasTable[[#This Row],[Weight]]*EnironmentAreasTable[[#This Row],[Estimated Percentage applied]]</f>
        <v>0</v>
      </c>
      <c r="M77" s="74"/>
      <c r="N77" s="65"/>
      <c r="O77" s="65"/>
      <c r="P77" s="65"/>
      <c r="Q77" s="65"/>
      <c r="R77" s="65"/>
      <c r="S77" s="65"/>
      <c r="T77" s="65"/>
      <c r="U77" s="65"/>
      <c r="V77" s="65"/>
      <c r="W77" s="84"/>
    </row>
    <row r="78" spans="1:23" ht="13.35" thickBot="1" x14ac:dyDescent="0.5">
      <c r="A78" s="85" t="s">
        <v>277</v>
      </c>
      <c r="B78" s="75" t="s">
        <v>562</v>
      </c>
      <c r="C78" s="75"/>
      <c r="D78" s="75"/>
      <c r="E78" s="75"/>
      <c r="F78" s="75"/>
      <c r="G78" s="75"/>
      <c r="H78" s="75"/>
      <c r="I78" s="75"/>
      <c r="J78" s="75" t="s">
        <v>563</v>
      </c>
      <c r="K78" s="75"/>
      <c r="L78" s="75"/>
      <c r="M78" s="75"/>
      <c r="N78" s="65"/>
      <c r="O78" s="65"/>
      <c r="P78" s="65"/>
      <c r="Q78" s="65"/>
      <c r="R78" s="65"/>
      <c r="S78" s="65"/>
      <c r="T78" s="65"/>
      <c r="U78" s="65"/>
      <c r="V78" s="65"/>
      <c r="W78" s="84"/>
    </row>
    <row r="79" spans="1:23" ht="247" x14ac:dyDescent="0.45">
      <c r="A79" s="89" t="s">
        <v>279</v>
      </c>
      <c r="B79" s="65" t="s">
        <v>564</v>
      </c>
      <c r="C79" s="104" t="s">
        <v>42</v>
      </c>
      <c r="D79" s="66">
        <v>0</v>
      </c>
      <c r="E79" s="65"/>
      <c r="F79" s="65"/>
      <c r="G79" s="105" t="s">
        <v>42</v>
      </c>
      <c r="H79" s="65"/>
      <c r="I79" s="65"/>
      <c r="J79" s="65" t="s">
        <v>565</v>
      </c>
      <c r="K79" s="65">
        <v>5</v>
      </c>
      <c r="L79" s="65">
        <f>EnironmentAreasTable[[#This Row],[Weight]]*EnironmentAreasTable[[#This Row],[Estimated Percentage applied]]</f>
        <v>0</v>
      </c>
      <c r="M79" s="74"/>
      <c r="N79" s="65"/>
      <c r="O79" s="65"/>
      <c r="P79" s="65"/>
      <c r="Q79" s="65"/>
      <c r="R79" s="65"/>
      <c r="S79" s="65"/>
      <c r="T79" s="65"/>
      <c r="U79" s="65"/>
      <c r="V79" s="65"/>
      <c r="W79" s="84"/>
    </row>
    <row r="80" spans="1:23" ht="16.5" customHeight="1" x14ac:dyDescent="0.45">
      <c r="A80" s="89" t="s">
        <v>282</v>
      </c>
      <c r="B80" s="65" t="s">
        <v>566</v>
      </c>
      <c r="C80" s="65"/>
      <c r="D80" s="66"/>
      <c r="E80" s="65"/>
      <c r="F80" s="65"/>
      <c r="G80" s="105" t="s">
        <v>42</v>
      </c>
      <c r="H80" s="65"/>
      <c r="I80" s="65"/>
      <c r="J80" s="65" t="s">
        <v>567</v>
      </c>
      <c r="K80" s="65">
        <v>2</v>
      </c>
      <c r="L80" s="65">
        <f>EnironmentAreasTable[[#This Row],[Weight]]*EnironmentAreasTable[[#This Row],[Estimated Percentage applied]]</f>
        <v>0</v>
      </c>
      <c r="M80" s="74"/>
      <c r="N80" s="65"/>
      <c r="O80" s="65"/>
      <c r="P80" s="65"/>
      <c r="Q80" s="65"/>
      <c r="R80" s="65"/>
      <c r="S80" s="65"/>
      <c r="T80" s="65"/>
      <c r="U80" s="65"/>
      <c r="V80" s="65"/>
      <c r="W80" s="84"/>
    </row>
    <row r="81" spans="1:23" ht="13.35" thickBot="1" x14ac:dyDescent="0.5">
      <c r="A81" s="85" t="s">
        <v>284</v>
      </c>
      <c r="B81" s="75" t="s">
        <v>263</v>
      </c>
      <c r="C81" s="75"/>
      <c r="D81" s="75"/>
      <c r="E81" s="75"/>
      <c r="F81" s="75"/>
      <c r="G81" s="75" t="s">
        <v>42</v>
      </c>
      <c r="H81" s="75" t="str">
        <f t="shared" si="2"/>
        <v/>
      </c>
      <c r="I81" s="75" t="str">
        <f t="shared" si="3"/>
        <v/>
      </c>
      <c r="J81" s="75"/>
      <c r="K81" s="75"/>
      <c r="L81" s="75"/>
      <c r="M81" s="75"/>
      <c r="N81" s="65"/>
      <c r="O81" s="65"/>
      <c r="P81" s="65"/>
      <c r="Q81" s="65"/>
      <c r="R81" s="65"/>
      <c r="S81" s="65"/>
      <c r="T81" s="65"/>
      <c r="U81" s="65"/>
      <c r="V81" s="65"/>
      <c r="W81" s="84"/>
    </row>
    <row r="82" spans="1:23" ht="52" x14ac:dyDescent="0.45">
      <c r="A82" s="89" t="s">
        <v>286</v>
      </c>
      <c r="B82" s="65" t="s">
        <v>265</v>
      </c>
      <c r="C82" s="104" t="s">
        <v>42</v>
      </c>
      <c r="D82" s="66">
        <v>0</v>
      </c>
      <c r="E82" s="65"/>
      <c r="F82" s="65"/>
      <c r="G82" s="105" t="s">
        <v>42</v>
      </c>
      <c r="H82" s="65" t="str">
        <f t="shared" si="2"/>
        <v/>
      </c>
      <c r="I82" s="65" t="str">
        <f t="shared" si="3"/>
        <v/>
      </c>
      <c r="J82" s="65" t="s">
        <v>267</v>
      </c>
      <c r="K82" s="65">
        <v>5</v>
      </c>
      <c r="L82" s="65">
        <f>EnironmentAreasTable[[#This Row],[Weight]]*EnironmentAreasTable[[#This Row],[Estimated Percentage applied]]</f>
        <v>0</v>
      </c>
      <c r="M82" s="74"/>
      <c r="N82" s="65"/>
      <c r="O82" s="65"/>
      <c r="P82" s="65"/>
      <c r="Q82" s="65"/>
      <c r="R82" s="65"/>
      <c r="S82" s="65"/>
      <c r="T82" s="65"/>
      <c r="U82" s="65"/>
      <c r="V82" s="65"/>
      <c r="W82" s="84"/>
    </row>
    <row r="83" spans="1:23" ht="48" customHeight="1" x14ac:dyDescent="0.45">
      <c r="A83" s="89" t="s">
        <v>290</v>
      </c>
      <c r="B83" s="65" t="s">
        <v>269</v>
      </c>
      <c r="C83" s="104" t="s">
        <v>42</v>
      </c>
      <c r="D83" s="66">
        <v>0</v>
      </c>
      <c r="E83" s="65"/>
      <c r="F83" s="65"/>
      <c r="G83" s="105" t="s">
        <v>42</v>
      </c>
      <c r="H83" s="65" t="str">
        <f t="shared" si="2"/>
        <v/>
      </c>
      <c r="I83" s="65" t="str">
        <f t="shared" si="3"/>
        <v/>
      </c>
      <c r="J83" s="65" t="s">
        <v>272</v>
      </c>
      <c r="K83" s="65">
        <v>1</v>
      </c>
      <c r="L83" s="65">
        <f>EnironmentAreasTable[[#This Row],[Weight]]*EnironmentAreasTable[[#This Row],[Estimated Percentage applied]]</f>
        <v>0</v>
      </c>
      <c r="M83" s="74"/>
      <c r="N83" s="65"/>
      <c r="O83" s="65"/>
      <c r="P83" s="65"/>
      <c r="Q83" s="65"/>
      <c r="R83" s="65"/>
      <c r="S83" s="65"/>
      <c r="T83" s="65"/>
      <c r="U83" s="65"/>
      <c r="V83" s="65"/>
      <c r="W83" s="84"/>
    </row>
    <row r="84" spans="1:23" ht="26" x14ac:dyDescent="0.45">
      <c r="A84" s="89" t="s">
        <v>294</v>
      </c>
      <c r="B84" s="65" t="s">
        <v>274</v>
      </c>
      <c r="C84" s="104" t="s">
        <v>42</v>
      </c>
      <c r="D84" s="66">
        <v>0</v>
      </c>
      <c r="E84" s="65"/>
      <c r="F84" s="65"/>
      <c r="G84" s="105" t="s">
        <v>42</v>
      </c>
      <c r="H84" s="65" t="str">
        <f t="shared" si="2"/>
        <v/>
      </c>
      <c r="I84" s="65" t="str">
        <f t="shared" si="3"/>
        <v/>
      </c>
      <c r="J84" s="65" t="s">
        <v>568</v>
      </c>
      <c r="K84" s="65">
        <v>2</v>
      </c>
      <c r="L84" s="65">
        <f>EnironmentAreasTable[[#This Row],[Weight]]*EnironmentAreasTable[[#This Row],[Estimated Percentage applied]]</f>
        <v>0</v>
      </c>
      <c r="M84" s="74"/>
      <c r="N84" s="65"/>
      <c r="O84" s="65"/>
      <c r="P84" s="65"/>
      <c r="Q84" s="65"/>
      <c r="R84" s="65"/>
      <c r="S84" s="65"/>
      <c r="T84" s="65"/>
      <c r="U84" s="65"/>
      <c r="V84" s="65"/>
      <c r="W84" s="84"/>
    </row>
    <row r="85" spans="1:23" ht="13.35" thickBot="1" x14ac:dyDescent="0.5">
      <c r="A85" s="85" t="s">
        <v>300</v>
      </c>
      <c r="B85" s="75" t="s">
        <v>278</v>
      </c>
      <c r="C85" s="75"/>
      <c r="D85" s="75"/>
      <c r="E85" s="75"/>
      <c r="F85" s="75"/>
      <c r="G85" s="75" t="s">
        <v>42</v>
      </c>
      <c r="H85" s="75" t="str">
        <f t="shared" si="2"/>
        <v/>
      </c>
      <c r="I85" s="75" t="str">
        <f t="shared" si="3"/>
        <v/>
      </c>
      <c r="J85" s="75"/>
      <c r="K85" s="75"/>
      <c r="L85" s="75"/>
      <c r="M85" s="75"/>
      <c r="N85" s="65"/>
      <c r="O85" s="65"/>
      <c r="P85" s="65"/>
      <c r="Q85" s="65"/>
      <c r="R85" s="65"/>
      <c r="S85" s="65"/>
      <c r="T85" s="65"/>
      <c r="U85" s="65"/>
      <c r="V85" s="65"/>
      <c r="W85" s="84"/>
    </row>
    <row r="86" spans="1:23" ht="65.349999999999994" thickBot="1" x14ac:dyDescent="0.5">
      <c r="A86" s="89" t="s">
        <v>302</v>
      </c>
      <c r="B86" s="65" t="s">
        <v>280</v>
      </c>
      <c r="C86" s="104" t="s">
        <v>42</v>
      </c>
      <c r="D86" s="66">
        <v>0</v>
      </c>
      <c r="E86" s="65"/>
      <c r="F86" s="71"/>
      <c r="G86" s="105" t="s">
        <v>42</v>
      </c>
      <c r="H86" s="65" t="str">
        <f t="shared" si="2"/>
        <v/>
      </c>
      <c r="I86" s="65" t="str">
        <f t="shared" si="3"/>
        <v/>
      </c>
      <c r="J86" s="65" t="s">
        <v>569</v>
      </c>
      <c r="K86" s="65">
        <v>3</v>
      </c>
      <c r="L86" s="65">
        <f>EnironmentAreasTable[[#This Row],[Weight]]*EnironmentAreasTable[[#This Row],[Estimated Percentage applied]]</f>
        <v>0</v>
      </c>
      <c r="M86" s="74"/>
      <c r="N86" s="65"/>
      <c r="O86" s="65"/>
      <c r="P86" s="65"/>
      <c r="Q86" s="65"/>
      <c r="R86" s="65"/>
      <c r="S86" s="65"/>
      <c r="T86" s="65"/>
      <c r="U86" s="65"/>
      <c r="V86" s="65"/>
      <c r="W86" s="84"/>
    </row>
    <row r="87" spans="1:23" ht="26.35" thickTop="1" x14ac:dyDescent="0.45">
      <c r="A87" s="89" t="s">
        <v>570</v>
      </c>
      <c r="B87" s="65" t="s">
        <v>283</v>
      </c>
      <c r="C87" s="104" t="s">
        <v>42</v>
      </c>
      <c r="D87" s="66">
        <v>0</v>
      </c>
      <c r="E87" s="65"/>
      <c r="F87" s="65"/>
      <c r="G87" s="105" t="s">
        <v>42</v>
      </c>
      <c r="H87" s="65" t="str">
        <f t="shared" ref="H87" si="11">IF(C87="Not Applicable","Not Applicable","")</f>
        <v/>
      </c>
      <c r="I87" s="65" t="str">
        <f t="shared" ref="I87" si="12">IF(C87="Not Applicable","Not Applicable","")</f>
        <v/>
      </c>
      <c r="J87" s="65" t="s">
        <v>256</v>
      </c>
      <c r="K87" s="65">
        <v>2</v>
      </c>
      <c r="L87" s="65">
        <f>EnironmentAreasTable[[#This Row],[Weight]]*EnironmentAreasTable[[#This Row],[Estimated Percentage applied]]</f>
        <v>0</v>
      </c>
      <c r="M87" s="74"/>
      <c r="N87" s="65"/>
      <c r="O87" s="65"/>
      <c r="P87" s="65"/>
      <c r="Q87" s="65"/>
      <c r="R87" s="65"/>
      <c r="S87" s="65"/>
      <c r="T87" s="65"/>
      <c r="U87" s="65"/>
      <c r="V87" s="65"/>
      <c r="W87" s="84"/>
    </row>
    <row r="88" spans="1:23" ht="39" x14ac:dyDescent="0.45">
      <c r="A88" s="89" t="s">
        <v>571</v>
      </c>
      <c r="B88" s="65" t="s">
        <v>572</v>
      </c>
      <c r="C88" s="104" t="s">
        <v>42</v>
      </c>
      <c r="D88" s="66">
        <v>0</v>
      </c>
      <c r="E88" s="65"/>
      <c r="F88" s="65"/>
      <c r="G88" s="105" t="s">
        <v>42</v>
      </c>
      <c r="H88" s="65"/>
      <c r="I88" s="65"/>
      <c r="J88" s="65" t="s">
        <v>573</v>
      </c>
      <c r="K88" s="65">
        <v>1</v>
      </c>
      <c r="L88" s="65">
        <f>EnironmentAreasTable[[#This Row],[Weight]]*EnironmentAreasTable[[#This Row],[Estimated Percentage applied]]</f>
        <v>0</v>
      </c>
      <c r="M88" s="74"/>
      <c r="N88" s="65"/>
      <c r="O88" s="65"/>
      <c r="P88" s="65"/>
      <c r="Q88" s="65"/>
      <c r="R88" s="65"/>
      <c r="S88" s="65"/>
      <c r="T88" s="65"/>
      <c r="U88" s="65"/>
      <c r="V88" s="65"/>
      <c r="W88" s="84"/>
    </row>
    <row r="89" spans="1:23" ht="36" customHeight="1" x14ac:dyDescent="0.45">
      <c r="A89" s="89" t="s">
        <v>574</v>
      </c>
      <c r="B89" s="65" t="s">
        <v>575</v>
      </c>
      <c r="C89" s="104" t="s">
        <v>42</v>
      </c>
      <c r="D89" s="66">
        <v>0</v>
      </c>
      <c r="E89" s="65"/>
      <c r="F89" s="65"/>
      <c r="G89" s="105" t="s">
        <v>42</v>
      </c>
      <c r="H89" s="65"/>
      <c r="I89" s="65"/>
      <c r="J89" s="65" t="s">
        <v>576</v>
      </c>
      <c r="K89" s="65">
        <v>1</v>
      </c>
      <c r="L89" s="65">
        <f>EnironmentAreasTable[[#This Row],[Weight]]*EnironmentAreasTable[[#This Row],[Estimated Percentage applied]]</f>
        <v>0</v>
      </c>
      <c r="M89" s="74"/>
      <c r="N89" s="65"/>
      <c r="O89" s="65"/>
      <c r="P89" s="65"/>
      <c r="Q89" s="65"/>
      <c r="R89" s="65"/>
      <c r="S89" s="65"/>
      <c r="T89" s="65"/>
      <c r="U89" s="65"/>
      <c r="V89" s="65"/>
      <c r="W89" s="84"/>
    </row>
    <row r="90" spans="1:23" ht="26" x14ac:dyDescent="0.45">
      <c r="A90" s="89" t="s">
        <v>577</v>
      </c>
      <c r="B90" s="65" t="s">
        <v>578</v>
      </c>
      <c r="C90" s="104" t="s">
        <v>42</v>
      </c>
      <c r="D90" s="66">
        <v>0</v>
      </c>
      <c r="E90" s="65"/>
      <c r="F90" s="65"/>
      <c r="G90" s="105" t="s">
        <v>42</v>
      </c>
      <c r="H90" s="65"/>
      <c r="I90" s="65"/>
      <c r="J90" s="65" t="s">
        <v>579</v>
      </c>
      <c r="K90" s="65"/>
      <c r="L90" s="65"/>
      <c r="M90" s="74"/>
      <c r="N90" s="65"/>
      <c r="O90" s="65"/>
      <c r="P90" s="65"/>
      <c r="Q90" s="65"/>
      <c r="R90" s="65"/>
      <c r="S90" s="65"/>
      <c r="T90" s="65"/>
      <c r="U90" s="65"/>
      <c r="V90" s="65"/>
      <c r="W90" s="84"/>
    </row>
    <row r="91" spans="1:23" ht="30.75" customHeight="1" thickBot="1" x14ac:dyDescent="0.5">
      <c r="A91" s="85" t="s">
        <v>305</v>
      </c>
      <c r="B91" s="75" t="s">
        <v>285</v>
      </c>
      <c r="C91" s="75"/>
      <c r="D91" s="75"/>
      <c r="E91" s="75"/>
      <c r="F91" s="75"/>
      <c r="G91" s="75" t="s">
        <v>42</v>
      </c>
      <c r="H91" s="75" t="str">
        <f t="shared" si="2"/>
        <v/>
      </c>
      <c r="I91" s="75" t="str">
        <f t="shared" si="3"/>
        <v/>
      </c>
      <c r="J91" s="75"/>
      <c r="K91" s="75"/>
      <c r="L91" s="75"/>
      <c r="M91" s="75"/>
      <c r="N91" s="65"/>
      <c r="O91" s="65"/>
      <c r="P91" s="65"/>
      <c r="Q91" s="65"/>
      <c r="R91" s="65"/>
      <c r="S91" s="65"/>
      <c r="T91" s="65"/>
      <c r="U91" s="65"/>
      <c r="V91" s="65"/>
      <c r="W91" s="84"/>
    </row>
    <row r="92" spans="1:23" ht="30.75" customHeight="1" x14ac:dyDescent="0.45">
      <c r="A92" s="89" t="s">
        <v>307</v>
      </c>
      <c r="B92" s="65" t="s">
        <v>580</v>
      </c>
      <c r="C92" s="104" t="s">
        <v>42</v>
      </c>
      <c r="D92" s="66">
        <v>0</v>
      </c>
      <c r="E92" s="65"/>
      <c r="F92" s="65"/>
      <c r="G92" s="105" t="s">
        <v>42</v>
      </c>
      <c r="H92" s="65"/>
      <c r="I92" s="65"/>
      <c r="J92" s="65" t="s">
        <v>581</v>
      </c>
      <c r="K92" s="65">
        <v>2</v>
      </c>
      <c r="L92" s="65">
        <f>EnironmentAreasTable[[#This Row],[Weight]]*EnironmentAreasTable[[#This Row],[Estimated Percentage applied]]</f>
        <v>0</v>
      </c>
      <c r="M92" s="74"/>
      <c r="N92" s="65"/>
      <c r="O92" s="65"/>
      <c r="P92" s="65"/>
      <c r="Q92" s="65"/>
      <c r="R92" s="65"/>
      <c r="S92" s="65"/>
      <c r="T92" s="65"/>
      <c r="U92" s="65"/>
      <c r="V92" s="65"/>
      <c r="W92" s="84"/>
    </row>
    <row r="93" spans="1:23" ht="117" x14ac:dyDescent="0.45">
      <c r="A93" s="89" t="s">
        <v>310</v>
      </c>
      <c r="B93" s="65" t="s">
        <v>582</v>
      </c>
      <c r="C93" s="104" t="s">
        <v>42</v>
      </c>
      <c r="D93" s="66">
        <v>0</v>
      </c>
      <c r="E93" s="65"/>
      <c r="F93" s="65"/>
      <c r="G93" s="105" t="s">
        <v>42</v>
      </c>
      <c r="H93" s="65" t="str">
        <f t="shared" si="2"/>
        <v/>
      </c>
      <c r="I93" s="65" t="str">
        <f t="shared" si="3"/>
        <v/>
      </c>
      <c r="J93" s="65" t="s">
        <v>583</v>
      </c>
      <c r="K93" s="65">
        <v>5</v>
      </c>
      <c r="L93" s="65">
        <f>EnironmentAreasTable[[#This Row],[Weight]]*EnironmentAreasTable[[#This Row],[Estimated Percentage applied]]</f>
        <v>0</v>
      </c>
      <c r="M93" s="74"/>
      <c r="N93" s="65"/>
      <c r="O93" s="65"/>
      <c r="P93" s="65"/>
      <c r="Q93" s="65"/>
      <c r="R93" s="65"/>
      <c r="S93" s="65"/>
      <c r="T93" s="65"/>
      <c r="U93" s="65"/>
      <c r="V93" s="65"/>
      <c r="W93" s="84"/>
    </row>
    <row r="94" spans="1:23" ht="29.25" customHeight="1" x14ac:dyDescent="0.45">
      <c r="A94" s="89" t="s">
        <v>313</v>
      </c>
      <c r="B94" s="65" t="s">
        <v>584</v>
      </c>
      <c r="C94" s="104" t="s">
        <v>42</v>
      </c>
      <c r="D94" s="66">
        <v>0</v>
      </c>
      <c r="E94" s="65"/>
      <c r="F94" s="65"/>
      <c r="G94" s="105" t="s">
        <v>42</v>
      </c>
      <c r="H94" s="65"/>
      <c r="I94" s="65"/>
      <c r="J94" s="65" t="s">
        <v>585</v>
      </c>
      <c r="K94" s="65">
        <v>1</v>
      </c>
      <c r="L94" s="65">
        <f>EnironmentAreasTable[[#This Row],[Weight]]*EnironmentAreasTable[[#This Row],[Estimated Percentage applied]]</f>
        <v>0</v>
      </c>
      <c r="M94" s="74"/>
      <c r="N94" s="65"/>
      <c r="O94" s="65"/>
      <c r="P94" s="65"/>
      <c r="Q94" s="65"/>
      <c r="R94" s="65"/>
      <c r="S94" s="65"/>
      <c r="T94" s="65"/>
      <c r="U94" s="65"/>
      <c r="V94" s="65"/>
      <c r="W94" s="84"/>
    </row>
    <row r="95" spans="1:23" ht="29.25" customHeight="1" x14ac:dyDescent="0.45">
      <c r="A95" s="89" t="s">
        <v>586</v>
      </c>
      <c r="B95" s="65" t="s">
        <v>587</v>
      </c>
      <c r="C95" s="104" t="s">
        <v>42</v>
      </c>
      <c r="D95" s="66">
        <v>0</v>
      </c>
      <c r="E95" s="65"/>
      <c r="F95" s="65"/>
      <c r="G95" s="105" t="s">
        <v>42</v>
      </c>
      <c r="H95" s="65"/>
      <c r="I95" s="65"/>
      <c r="J95" s="65" t="s">
        <v>588</v>
      </c>
      <c r="K95" s="65">
        <v>1</v>
      </c>
      <c r="L95" s="65">
        <f>EnironmentAreasTable[[#This Row],[Weight]]*EnironmentAreasTable[[#This Row],[Estimated Percentage applied]]</f>
        <v>0</v>
      </c>
      <c r="M95" s="74"/>
      <c r="N95" s="65"/>
      <c r="O95" s="65"/>
      <c r="P95" s="65"/>
      <c r="Q95" s="65"/>
      <c r="R95" s="65"/>
      <c r="S95" s="65"/>
      <c r="T95" s="65"/>
      <c r="U95" s="65"/>
      <c r="V95" s="65"/>
      <c r="W95" s="84"/>
    </row>
    <row r="96" spans="1:23" ht="29.25" customHeight="1" x14ac:dyDescent="0.45">
      <c r="A96" s="89" t="s">
        <v>316</v>
      </c>
      <c r="B96" s="65" t="s">
        <v>269</v>
      </c>
      <c r="C96" s="65" t="s">
        <v>42</v>
      </c>
      <c r="D96" s="66">
        <v>0</v>
      </c>
      <c r="E96" s="65"/>
      <c r="F96" s="65"/>
      <c r="G96" s="105" t="s">
        <v>42</v>
      </c>
      <c r="H96" s="65" t="str">
        <f t="shared" ref="H96" si="13">IF(C96="Not Applicable","Not Applicable","")</f>
        <v/>
      </c>
      <c r="I96" s="65" t="str">
        <f t="shared" ref="I96" si="14">IF(C96="Not Applicable","Not Applicable","")</f>
        <v/>
      </c>
      <c r="J96" s="65" t="s">
        <v>269</v>
      </c>
      <c r="K96" s="65">
        <v>2</v>
      </c>
      <c r="L96" s="65">
        <f>EnironmentAreasTable[[#This Row],[Weight]]*EnironmentAreasTable[[#This Row],[Estimated Percentage applied]]</f>
        <v>0</v>
      </c>
      <c r="M96" s="74"/>
      <c r="N96" s="65"/>
      <c r="O96" s="65"/>
      <c r="P96" s="65"/>
      <c r="Q96" s="65"/>
      <c r="R96" s="65"/>
      <c r="S96" s="65"/>
      <c r="T96" s="65"/>
      <c r="U96" s="65"/>
      <c r="V96" s="65"/>
      <c r="W96" s="84"/>
    </row>
    <row r="97" spans="1:23" ht="13.35" thickBot="1" x14ac:dyDescent="0.5">
      <c r="A97" s="85" t="s">
        <v>320</v>
      </c>
      <c r="B97" s="75" t="s">
        <v>301</v>
      </c>
      <c r="C97" s="75"/>
      <c r="D97" s="75"/>
      <c r="E97" s="75"/>
      <c r="F97" s="75"/>
      <c r="G97" s="75" t="s">
        <v>42</v>
      </c>
      <c r="H97" s="75" t="str">
        <f t="shared" ref="H97" si="15">IF(C97="Not Applicable","Not Applicable","")</f>
        <v/>
      </c>
      <c r="I97" s="75" t="str">
        <f t="shared" ref="I97" si="16">IF(C97="Not Applicable","Not Applicable","")</f>
        <v/>
      </c>
      <c r="J97" s="75"/>
      <c r="K97" s="75"/>
      <c r="L97" s="75"/>
      <c r="M97" s="75"/>
      <c r="N97" s="65"/>
      <c r="O97" s="65"/>
      <c r="P97" s="65"/>
      <c r="Q97" s="65"/>
      <c r="R97" s="65"/>
      <c r="S97" s="65"/>
      <c r="T97" s="65"/>
      <c r="U97" s="65"/>
      <c r="V97" s="65"/>
      <c r="W97" s="84"/>
    </row>
    <row r="98" spans="1:23" ht="78" x14ac:dyDescent="0.45">
      <c r="A98" s="89" t="s">
        <v>322</v>
      </c>
      <c r="B98" s="65" t="s">
        <v>291</v>
      </c>
      <c r="C98" s="65" t="s">
        <v>42</v>
      </c>
      <c r="D98" s="66">
        <v>0</v>
      </c>
      <c r="E98" s="65"/>
      <c r="F98" s="65"/>
      <c r="G98" s="105" t="s">
        <v>42</v>
      </c>
      <c r="H98" s="65" t="str">
        <f t="shared" ref="H98" si="17">IF(C98="Not Applicable","Not Applicable","")</f>
        <v/>
      </c>
      <c r="I98" s="65" t="str">
        <f t="shared" ref="I98" si="18">IF(C98="Not Applicable","Not Applicable","")</f>
        <v/>
      </c>
      <c r="J98" s="65" t="s">
        <v>589</v>
      </c>
      <c r="K98" s="65">
        <v>5</v>
      </c>
      <c r="L98" s="65">
        <f>EnironmentAreasTable[[#This Row],[Weight]]*EnironmentAreasTable[[#This Row],[Estimated Percentage applied]]</f>
        <v>0</v>
      </c>
      <c r="M98" s="74"/>
      <c r="N98" s="65"/>
      <c r="O98" s="65"/>
      <c r="P98" s="65"/>
      <c r="Q98" s="65"/>
      <c r="R98" s="65"/>
      <c r="S98" s="65"/>
      <c r="T98" s="65"/>
      <c r="U98" s="65"/>
      <c r="V98" s="65"/>
      <c r="W98" s="84"/>
    </row>
    <row r="99" spans="1:23" x14ac:dyDescent="0.45">
      <c r="A99" s="89" t="s">
        <v>586</v>
      </c>
      <c r="B99" s="65" t="s">
        <v>295</v>
      </c>
      <c r="C99" s="104" t="s">
        <v>42</v>
      </c>
      <c r="D99" s="66">
        <v>0</v>
      </c>
      <c r="E99" s="65"/>
      <c r="F99" s="65"/>
      <c r="G99" s="105" t="s">
        <v>42</v>
      </c>
      <c r="H99" s="65" t="str">
        <f t="shared" ref="H99:H113" si="19">IF(C99="Not Applicable","Not Applicable","")</f>
        <v/>
      </c>
      <c r="I99" s="65" t="str">
        <f t="shared" ref="I99:I113" si="20">IF(C99="Not Applicable","Not Applicable","")</f>
        <v/>
      </c>
      <c r="J99" s="65" t="s">
        <v>297</v>
      </c>
      <c r="K99" s="65">
        <v>2</v>
      </c>
      <c r="L99" s="65">
        <f>EnironmentAreasTable[[#This Row],[Weight]]*EnironmentAreasTable[[#This Row],[Estimated Percentage applied]]</f>
        <v>0</v>
      </c>
      <c r="M99" s="74"/>
      <c r="N99" s="65"/>
      <c r="O99" s="65"/>
      <c r="P99" s="65"/>
      <c r="Q99" s="65"/>
      <c r="R99" s="65"/>
      <c r="S99" s="65"/>
      <c r="T99" s="65"/>
      <c r="U99" s="65"/>
      <c r="V99" s="65"/>
      <c r="W99" s="84"/>
    </row>
    <row r="100" spans="1:23" ht="33.75" customHeight="1" x14ac:dyDescent="0.45">
      <c r="A100" s="89" t="s">
        <v>590</v>
      </c>
      <c r="B100" s="65" t="s">
        <v>591</v>
      </c>
      <c r="C100" s="104" t="s">
        <v>42</v>
      </c>
      <c r="D100" s="66">
        <v>0</v>
      </c>
      <c r="E100" s="65"/>
      <c r="F100" s="65"/>
      <c r="G100" s="105" t="s">
        <v>42</v>
      </c>
      <c r="H100" s="65"/>
      <c r="I100" s="65"/>
      <c r="J100" s="65" t="s">
        <v>591</v>
      </c>
      <c r="K100" s="65">
        <v>1</v>
      </c>
      <c r="L100" s="65">
        <f>EnironmentAreasTable[[#This Row],[Weight]]*EnironmentAreasTable[[#This Row],[Estimated Percentage applied]]</f>
        <v>0</v>
      </c>
      <c r="M100" s="74"/>
      <c r="N100" s="65"/>
      <c r="O100" s="65"/>
      <c r="P100" s="65"/>
      <c r="Q100" s="65"/>
      <c r="R100" s="65"/>
      <c r="S100" s="65"/>
      <c r="T100" s="65"/>
      <c r="U100" s="65"/>
      <c r="V100" s="65"/>
      <c r="W100" s="84"/>
    </row>
    <row r="101" spans="1:23" ht="30.75" customHeight="1" thickBot="1" x14ac:dyDescent="0.5">
      <c r="A101" s="85" t="s">
        <v>325</v>
      </c>
      <c r="B101" s="75" t="s">
        <v>306</v>
      </c>
      <c r="C101" s="75"/>
      <c r="D101" s="75"/>
      <c r="E101" s="75"/>
      <c r="F101" s="75"/>
      <c r="G101" s="75" t="s">
        <v>42</v>
      </c>
      <c r="H101" s="75" t="str">
        <f t="shared" si="19"/>
        <v/>
      </c>
      <c r="I101" s="75" t="str">
        <f t="shared" si="20"/>
        <v/>
      </c>
      <c r="J101" s="75"/>
      <c r="K101" s="75"/>
      <c r="L101" s="75"/>
      <c r="M101" s="75"/>
      <c r="N101" s="65"/>
      <c r="O101" s="65"/>
      <c r="P101" s="65"/>
      <c r="Q101" s="65"/>
      <c r="R101" s="65"/>
      <c r="S101" s="65"/>
      <c r="T101" s="65"/>
      <c r="U101" s="65"/>
      <c r="V101" s="65"/>
      <c r="W101" s="84"/>
    </row>
    <row r="102" spans="1:23" ht="65" x14ac:dyDescent="0.45">
      <c r="A102" s="89" t="s">
        <v>327</v>
      </c>
      <c r="B102" s="65" t="s">
        <v>592</v>
      </c>
      <c r="C102" s="104" t="s">
        <v>42</v>
      </c>
      <c r="D102" s="66">
        <v>0</v>
      </c>
      <c r="E102" s="65"/>
      <c r="F102" s="65"/>
      <c r="G102" s="105" t="s">
        <v>42</v>
      </c>
      <c r="H102" s="65" t="str">
        <f t="shared" si="19"/>
        <v/>
      </c>
      <c r="I102" s="65" t="str">
        <f t="shared" si="20"/>
        <v/>
      </c>
      <c r="J102" s="65" t="s">
        <v>309</v>
      </c>
      <c r="K102" s="65">
        <v>3</v>
      </c>
      <c r="L102" s="65">
        <f>EnironmentAreasTable[[#This Row],[Weight]]*EnironmentAreasTable[[#This Row],[Estimated Percentage applied]]</f>
        <v>0</v>
      </c>
      <c r="M102" s="74"/>
      <c r="N102" s="65"/>
      <c r="O102" s="65"/>
      <c r="P102" s="65"/>
      <c r="Q102" s="65"/>
      <c r="R102" s="65"/>
      <c r="S102" s="65"/>
      <c r="T102" s="65"/>
      <c r="U102" s="65"/>
      <c r="V102" s="65"/>
      <c r="W102" s="84"/>
    </row>
    <row r="103" spans="1:23" ht="31.5" customHeight="1" x14ac:dyDescent="0.45">
      <c r="A103" s="89" t="s">
        <v>593</v>
      </c>
      <c r="B103" s="65" t="s">
        <v>311</v>
      </c>
      <c r="C103" s="104" t="s">
        <v>42</v>
      </c>
      <c r="D103" s="66">
        <v>0</v>
      </c>
      <c r="E103" s="65"/>
      <c r="F103" s="65"/>
      <c r="G103" s="105" t="s">
        <v>42</v>
      </c>
      <c r="H103" s="65" t="str">
        <f t="shared" si="19"/>
        <v/>
      </c>
      <c r="I103" s="65" t="str">
        <f t="shared" si="20"/>
        <v/>
      </c>
      <c r="J103" s="65" t="s">
        <v>312</v>
      </c>
      <c r="K103" s="65">
        <v>1</v>
      </c>
      <c r="L103" s="65">
        <f>EnironmentAreasTable[[#This Row],[Weight]]*EnironmentAreasTable[[#This Row],[Estimated Percentage applied]]</f>
        <v>0</v>
      </c>
      <c r="M103" s="74"/>
      <c r="N103" s="65"/>
      <c r="O103" s="65"/>
      <c r="P103" s="65"/>
      <c r="Q103" s="65"/>
      <c r="R103" s="65"/>
      <c r="S103" s="65"/>
      <c r="T103" s="65"/>
      <c r="U103" s="65"/>
      <c r="V103" s="65"/>
      <c r="W103" s="84"/>
    </row>
    <row r="104" spans="1:23" ht="91" x14ac:dyDescent="0.45">
      <c r="A104" s="89" t="s">
        <v>594</v>
      </c>
      <c r="B104" s="65" t="s">
        <v>314</v>
      </c>
      <c r="C104" s="104" t="s">
        <v>42</v>
      </c>
      <c r="D104" s="66">
        <v>0</v>
      </c>
      <c r="E104" s="65"/>
      <c r="F104" s="65"/>
      <c r="G104" s="105" t="s">
        <v>42</v>
      </c>
      <c r="H104" s="65" t="str">
        <f t="shared" si="19"/>
        <v/>
      </c>
      <c r="I104" s="65" t="str">
        <f t="shared" si="20"/>
        <v/>
      </c>
      <c r="J104" s="65" t="s">
        <v>595</v>
      </c>
      <c r="K104" s="65">
        <v>5</v>
      </c>
      <c r="L104" s="65">
        <f>EnironmentAreasTable[[#This Row],[Weight]]*EnironmentAreasTable[[#This Row],[Estimated Percentage applied]]</f>
        <v>0</v>
      </c>
      <c r="M104" s="74"/>
      <c r="N104" s="65"/>
      <c r="O104" s="65"/>
      <c r="P104" s="65"/>
      <c r="Q104" s="65"/>
      <c r="R104" s="65"/>
      <c r="S104" s="65"/>
      <c r="T104" s="65"/>
      <c r="U104" s="65"/>
      <c r="V104" s="65"/>
      <c r="W104" s="84"/>
    </row>
    <row r="105" spans="1:23" ht="26" x14ac:dyDescent="0.45">
      <c r="A105" s="89" t="s">
        <v>596</v>
      </c>
      <c r="B105" s="65" t="s">
        <v>597</v>
      </c>
      <c r="C105" s="104" t="s">
        <v>42</v>
      </c>
      <c r="D105" s="66">
        <v>0</v>
      </c>
      <c r="E105" s="65"/>
      <c r="F105" s="65"/>
      <c r="G105" s="105" t="s">
        <v>42</v>
      </c>
      <c r="H105" s="65"/>
      <c r="I105" s="65"/>
      <c r="J105" s="65" t="s">
        <v>598</v>
      </c>
      <c r="K105" s="65">
        <v>2</v>
      </c>
      <c r="L105" s="65">
        <f>EnironmentAreasTable[[#This Row],[Weight]]*EnironmentAreasTable[[#This Row],[Estimated Percentage applied]]</f>
        <v>0</v>
      </c>
      <c r="M105" s="74"/>
      <c r="N105" s="65"/>
      <c r="O105" s="65"/>
      <c r="P105" s="65"/>
      <c r="Q105" s="65"/>
      <c r="R105" s="65"/>
      <c r="S105" s="65"/>
      <c r="T105" s="65"/>
      <c r="U105" s="65"/>
      <c r="V105" s="65"/>
      <c r="W105" s="84"/>
    </row>
    <row r="106" spans="1:23" ht="26.35" thickBot="1" x14ac:dyDescent="0.5">
      <c r="A106" s="85" t="s">
        <v>330</v>
      </c>
      <c r="B106" s="75" t="s">
        <v>321</v>
      </c>
      <c r="C106" s="75"/>
      <c r="D106" s="75"/>
      <c r="E106" s="75"/>
      <c r="F106" s="75"/>
      <c r="G106" s="75" t="s">
        <v>42</v>
      </c>
      <c r="H106" s="75" t="str">
        <f t="shared" si="19"/>
        <v/>
      </c>
      <c r="I106" s="75" t="str">
        <f t="shared" si="20"/>
        <v/>
      </c>
      <c r="J106" s="75" t="s">
        <v>599</v>
      </c>
      <c r="K106" s="75"/>
      <c r="L106" s="75"/>
      <c r="M106" s="75"/>
      <c r="N106" s="65"/>
      <c r="O106" s="65"/>
      <c r="P106" s="65"/>
      <c r="Q106" s="65"/>
      <c r="R106" s="65"/>
      <c r="S106" s="65"/>
      <c r="T106" s="65"/>
      <c r="U106" s="65"/>
      <c r="V106" s="65"/>
      <c r="W106" s="84"/>
    </row>
    <row r="107" spans="1:23" ht="63.75" customHeight="1" x14ac:dyDescent="0.45">
      <c r="A107" s="89" t="s">
        <v>333</v>
      </c>
      <c r="B107" s="65" t="s">
        <v>600</v>
      </c>
      <c r="C107" s="104" t="s">
        <v>42</v>
      </c>
      <c r="D107" s="66">
        <v>0</v>
      </c>
      <c r="E107" s="65"/>
      <c r="F107" s="65"/>
      <c r="G107" s="105" t="s">
        <v>42</v>
      </c>
      <c r="H107" s="65" t="str">
        <f t="shared" ref="H107" si="21">IF(C107="Not Applicable","Not Applicable","")</f>
        <v/>
      </c>
      <c r="I107" s="65" t="str">
        <f t="shared" ref="I107" si="22">IF(C107="Not Applicable","Not Applicable","")</f>
        <v/>
      </c>
      <c r="J107" s="65" t="s">
        <v>601</v>
      </c>
      <c r="K107" s="65">
        <v>1</v>
      </c>
      <c r="L107" s="65">
        <f>EnironmentAreasTable[[#This Row],[Weight]]*EnironmentAreasTable[[#This Row],[Estimated Percentage applied]]</f>
        <v>0</v>
      </c>
      <c r="M107" s="74"/>
      <c r="N107" s="65"/>
      <c r="O107" s="65"/>
      <c r="P107" s="65"/>
      <c r="Q107" s="65"/>
      <c r="R107" s="65"/>
      <c r="S107" s="65"/>
      <c r="T107" s="65"/>
      <c r="U107" s="65"/>
      <c r="V107" s="65"/>
      <c r="W107" s="84"/>
    </row>
    <row r="108" spans="1:23" ht="13.35" thickBot="1" x14ac:dyDescent="0.5">
      <c r="A108" s="85" t="s">
        <v>336</v>
      </c>
      <c r="B108" s="75" t="s">
        <v>326</v>
      </c>
      <c r="C108" s="75"/>
      <c r="D108" s="75"/>
      <c r="E108" s="75"/>
      <c r="F108" s="75"/>
      <c r="G108" s="75" t="s">
        <v>42</v>
      </c>
      <c r="H108" s="75" t="str">
        <f t="shared" si="19"/>
        <v/>
      </c>
      <c r="I108" s="75" t="str">
        <f t="shared" si="20"/>
        <v/>
      </c>
      <c r="J108" s="75"/>
      <c r="K108" s="75"/>
      <c r="L108" s="75"/>
      <c r="M108" s="75"/>
      <c r="N108" s="65"/>
      <c r="O108" s="65"/>
      <c r="P108" s="65"/>
      <c r="Q108" s="65"/>
      <c r="R108" s="65"/>
      <c r="S108" s="65"/>
      <c r="T108" s="65"/>
      <c r="U108" s="65"/>
      <c r="V108" s="65"/>
      <c r="W108" s="84"/>
    </row>
    <row r="109" spans="1:23" ht="91" x14ac:dyDescent="0.45">
      <c r="A109" s="89" t="s">
        <v>602</v>
      </c>
      <c r="B109" s="65" t="s">
        <v>328</v>
      </c>
      <c r="C109" s="104" t="s">
        <v>42</v>
      </c>
      <c r="D109" s="66">
        <v>0</v>
      </c>
      <c r="E109" s="65"/>
      <c r="F109" s="65"/>
      <c r="G109" s="105" t="s">
        <v>42</v>
      </c>
      <c r="H109" s="65" t="str">
        <f t="shared" si="19"/>
        <v/>
      </c>
      <c r="I109" s="65" t="str">
        <f t="shared" si="20"/>
        <v/>
      </c>
      <c r="J109" s="65" t="s">
        <v>329</v>
      </c>
      <c r="K109" s="65">
        <v>1</v>
      </c>
      <c r="L109" s="65">
        <f>EnironmentAreasTable[[#This Row],[Weight]]*EnironmentAreasTable[[#This Row],[Estimated Percentage applied]]</f>
        <v>0</v>
      </c>
      <c r="M109" s="74"/>
      <c r="N109" s="65"/>
      <c r="O109" s="65"/>
      <c r="P109" s="65"/>
      <c r="Q109" s="65"/>
      <c r="R109" s="65"/>
      <c r="S109" s="65"/>
      <c r="T109" s="65"/>
      <c r="U109" s="65"/>
      <c r="V109" s="65"/>
      <c r="W109" s="84"/>
    </row>
    <row r="110" spans="1:23" ht="13.35" thickBot="1" x14ac:dyDescent="0.5">
      <c r="A110" s="85" t="s">
        <v>603</v>
      </c>
      <c r="B110" s="75" t="s">
        <v>331</v>
      </c>
      <c r="C110" s="75"/>
      <c r="D110" s="75"/>
      <c r="E110" s="75"/>
      <c r="F110" s="75"/>
      <c r="G110" s="75" t="s">
        <v>42</v>
      </c>
      <c r="H110" s="75" t="str">
        <f t="shared" si="19"/>
        <v/>
      </c>
      <c r="I110" s="75" t="str">
        <f t="shared" si="20"/>
        <v/>
      </c>
      <c r="J110" s="75"/>
      <c r="K110" s="75"/>
      <c r="L110" s="75"/>
      <c r="M110" s="75"/>
      <c r="N110" s="65"/>
      <c r="O110" s="65"/>
      <c r="P110" s="65"/>
      <c r="Q110" s="65"/>
      <c r="R110" s="65"/>
      <c r="S110" s="65"/>
      <c r="T110" s="65"/>
      <c r="U110" s="65"/>
      <c r="V110" s="65"/>
      <c r="W110" s="84"/>
    </row>
    <row r="111" spans="1:23" ht="14.35" x14ac:dyDescent="0.45">
      <c r="A111" s="89" t="s">
        <v>604</v>
      </c>
      <c r="B111" s="65" t="s">
        <v>332</v>
      </c>
      <c r="C111" s="104" t="s">
        <v>42</v>
      </c>
      <c r="D111" s="66">
        <v>0</v>
      </c>
      <c r="E111" s="65"/>
      <c r="F111" s="65"/>
      <c r="G111" s="105" t="s">
        <v>42</v>
      </c>
      <c r="H111" s="65"/>
      <c r="I111" s="65"/>
      <c r="J111" s="67" t="s">
        <v>335</v>
      </c>
      <c r="K111" s="65">
        <v>1</v>
      </c>
      <c r="L111" s="65">
        <f>EnironmentAreasTable[[#This Row],[Weight]]*EnironmentAreasTable[[#This Row],[Estimated Percentage applied]]</f>
        <v>0</v>
      </c>
      <c r="M111" s="74"/>
      <c r="N111" s="65"/>
      <c r="O111" s="65"/>
      <c r="P111" s="65"/>
      <c r="Q111" s="65"/>
      <c r="R111" s="65"/>
      <c r="S111" s="65"/>
      <c r="T111" s="65"/>
      <c r="U111" s="65"/>
      <c r="V111" s="65"/>
      <c r="W111" s="84"/>
    </row>
    <row r="112" spans="1:23" ht="14.35" x14ac:dyDescent="0.45">
      <c r="A112" s="89" t="s">
        <v>605</v>
      </c>
      <c r="B112" s="65" t="s">
        <v>334</v>
      </c>
      <c r="C112" s="104" t="s">
        <v>42</v>
      </c>
      <c r="D112" s="66">
        <v>0</v>
      </c>
      <c r="E112" s="65"/>
      <c r="F112" s="65"/>
      <c r="G112" s="105" t="s">
        <v>42</v>
      </c>
      <c r="H112" s="65"/>
      <c r="I112" s="65"/>
      <c r="J112" s="67" t="s">
        <v>335</v>
      </c>
      <c r="K112" s="65">
        <v>1</v>
      </c>
      <c r="L112" s="65">
        <f>EnironmentAreasTable[[#This Row],[Weight]]*EnironmentAreasTable[[#This Row],[Estimated Percentage applied]]</f>
        <v>0</v>
      </c>
      <c r="M112" s="74"/>
      <c r="N112" s="65"/>
      <c r="O112" s="65"/>
      <c r="P112" s="65"/>
      <c r="Q112" s="65"/>
      <c r="R112" s="65"/>
      <c r="S112" s="65"/>
      <c r="T112" s="65"/>
      <c r="U112" s="65"/>
      <c r="V112" s="65"/>
      <c r="W112" s="84"/>
    </row>
    <row r="113" spans="1:23" ht="13.35" thickBot="1" x14ac:dyDescent="0.5">
      <c r="A113" s="85" t="s">
        <v>606</v>
      </c>
      <c r="B113" s="75" t="s">
        <v>331</v>
      </c>
      <c r="C113" s="75"/>
      <c r="D113" s="66"/>
      <c r="E113" s="75"/>
      <c r="F113" s="75"/>
      <c r="G113" s="75" t="s">
        <v>42</v>
      </c>
      <c r="H113" s="75" t="str">
        <f t="shared" si="19"/>
        <v/>
      </c>
      <c r="I113" s="75" t="str">
        <f t="shared" si="20"/>
        <v/>
      </c>
      <c r="J113" s="75"/>
      <c r="K113" s="75"/>
      <c r="L113" s="75"/>
      <c r="M113" s="75"/>
      <c r="N113" s="65"/>
      <c r="O113" s="65"/>
      <c r="P113" s="65"/>
      <c r="Q113" s="65"/>
      <c r="R113" s="65"/>
      <c r="S113" s="65"/>
      <c r="T113" s="65"/>
      <c r="U113" s="65"/>
      <c r="V113" s="65"/>
      <c r="W113" s="84"/>
    </row>
    <row r="114" spans="1:23" x14ac:dyDescent="0.45">
      <c r="A114" s="89" t="s">
        <v>607</v>
      </c>
      <c r="B114" s="65" t="s">
        <v>608</v>
      </c>
      <c r="C114" s="104" t="s">
        <v>42</v>
      </c>
      <c r="D114" s="66">
        <v>0</v>
      </c>
      <c r="E114" s="65"/>
      <c r="F114" s="65"/>
      <c r="G114" s="105" t="s">
        <v>42</v>
      </c>
      <c r="H114" s="65"/>
      <c r="I114" s="65"/>
      <c r="J114" s="65"/>
      <c r="K114" s="65">
        <v>0</v>
      </c>
      <c r="L114" s="65">
        <f>EnironmentAreasTable[[#This Row],[Weight]]*EnironmentAreasTable[[#This Row],[Estimated Percentage applied]]</f>
        <v>0</v>
      </c>
      <c r="M114" s="74"/>
      <c r="N114" s="65"/>
      <c r="O114" s="65"/>
      <c r="P114" s="65"/>
      <c r="Q114" s="65"/>
      <c r="R114" s="65"/>
      <c r="S114" s="65"/>
      <c r="T114" s="65"/>
      <c r="U114" s="65"/>
      <c r="V114" s="65"/>
      <c r="W114" s="84"/>
    </row>
  </sheetData>
  <phoneticPr fontId="24" type="noConversion"/>
  <conditionalFormatting sqref="C3:D4 C59 C72:C74 C65:C66 C80">
    <cfRule type="cellIs" dxfId="897" priority="881" operator="equal">
      <formula>"Partial Implemented"</formula>
    </cfRule>
    <cfRule type="cellIs" dxfId="896" priority="882" operator="equal">
      <formula>"Not Implemented"</formula>
    </cfRule>
    <cfRule type="cellIs" dxfId="895" priority="883" operator="equal">
      <formula>"Unknown to be validated"</formula>
    </cfRule>
    <cfRule type="cellIs" dxfId="894" priority="884" operator="equal">
      <formula>"Implemented"</formula>
    </cfRule>
  </conditionalFormatting>
  <conditionalFormatting sqref="G65:G66 G50 G53 G58:G59">
    <cfRule type="cellIs" dxfId="893" priority="878" operator="equal">
      <formula>"Low"</formula>
    </cfRule>
    <cfRule type="cellIs" dxfId="892" priority="879" operator="equal">
      <formula>"Medium"</formula>
    </cfRule>
    <cfRule type="cellIs" dxfId="891" priority="880" operator="equal">
      <formula>"High"</formula>
    </cfRule>
  </conditionalFormatting>
  <conditionalFormatting sqref="C26:D26">
    <cfRule type="cellIs" dxfId="890" priority="760" operator="equal">
      <formula>"Partial Implemented"</formula>
    </cfRule>
    <cfRule type="cellIs" dxfId="889" priority="761" operator="equal">
      <formula>"Not Implemented"</formula>
    </cfRule>
    <cfRule type="cellIs" dxfId="888" priority="762" operator="equal">
      <formula>"Unknown to be validated"</formula>
    </cfRule>
    <cfRule type="cellIs" dxfId="887" priority="763" operator="equal">
      <formula>"Implemented"</formula>
    </cfRule>
  </conditionalFormatting>
  <conditionalFormatting sqref="C31:D31">
    <cfRule type="cellIs" dxfId="886" priority="756" operator="equal">
      <formula>"Partial Implemented"</formula>
    </cfRule>
    <cfRule type="cellIs" dxfId="885" priority="757" operator="equal">
      <formula>"Not Implemented"</formula>
    </cfRule>
    <cfRule type="cellIs" dxfId="884" priority="758" operator="equal">
      <formula>"Unknown to be validated"</formula>
    </cfRule>
    <cfRule type="cellIs" dxfId="883" priority="759" operator="equal">
      <formula>"Implemented"</formula>
    </cfRule>
  </conditionalFormatting>
  <conditionalFormatting sqref="C47:D47">
    <cfRule type="cellIs" dxfId="882" priority="752" operator="equal">
      <formula>"Partial Implemented"</formula>
    </cfRule>
    <cfRule type="cellIs" dxfId="881" priority="753" operator="equal">
      <formula>"Not Implemented"</formula>
    </cfRule>
    <cfRule type="cellIs" dxfId="880" priority="754" operator="equal">
      <formula>"Unknown to be validated"</formula>
    </cfRule>
    <cfRule type="cellIs" dxfId="879" priority="755" operator="equal">
      <formula>"Implemented"</formula>
    </cfRule>
  </conditionalFormatting>
  <conditionalFormatting sqref="C32:D32">
    <cfRule type="cellIs" dxfId="878" priority="741" operator="equal">
      <formula>"Partial Implemented"</formula>
    </cfRule>
    <cfRule type="cellIs" dxfId="877" priority="742" operator="equal">
      <formula>"Not Implemented"</formula>
    </cfRule>
    <cfRule type="cellIs" dxfId="876" priority="743" operator="equal">
      <formula>"Unknown to be validated"</formula>
    </cfRule>
    <cfRule type="cellIs" dxfId="875" priority="744" operator="equal">
      <formula>"Implemented"</formula>
    </cfRule>
  </conditionalFormatting>
  <conditionalFormatting sqref="C41:D41">
    <cfRule type="cellIs" dxfId="874" priority="737" operator="equal">
      <formula>"Partial Implemented"</formula>
    </cfRule>
    <cfRule type="cellIs" dxfId="873" priority="738" operator="equal">
      <formula>"Not Implemented"</formula>
    </cfRule>
    <cfRule type="cellIs" dxfId="872" priority="739" operator="equal">
      <formula>"Unknown to be validated"</formula>
    </cfRule>
    <cfRule type="cellIs" dxfId="871" priority="740" operator="equal">
      <formula>"Implemented"</formula>
    </cfRule>
  </conditionalFormatting>
  <conditionalFormatting sqref="C48:D48">
    <cfRule type="cellIs" dxfId="870" priority="733" operator="equal">
      <formula>"Partial Implemented"</formula>
    </cfRule>
    <cfRule type="cellIs" dxfId="869" priority="734" operator="equal">
      <formula>"Not Implemented"</formula>
    </cfRule>
    <cfRule type="cellIs" dxfId="868" priority="735" operator="equal">
      <formula>"Unknown to be validated"</formula>
    </cfRule>
    <cfRule type="cellIs" dxfId="867" priority="736" operator="equal">
      <formula>"Implemented"</formula>
    </cfRule>
  </conditionalFormatting>
  <conditionalFormatting sqref="C51:D51">
    <cfRule type="cellIs" dxfId="866" priority="729" operator="equal">
      <formula>"Partial Implemented"</formula>
    </cfRule>
    <cfRule type="cellIs" dxfId="865" priority="730" operator="equal">
      <formula>"Not Implemented"</formula>
    </cfRule>
    <cfRule type="cellIs" dxfId="864" priority="731" operator="equal">
      <formula>"Unknown to be validated"</formula>
    </cfRule>
    <cfRule type="cellIs" dxfId="863" priority="732" operator="equal">
      <formula>"Implemented"</formula>
    </cfRule>
  </conditionalFormatting>
  <conditionalFormatting sqref="C6:C12">
    <cfRule type="cellIs" dxfId="862" priority="606" operator="equal">
      <formula>"Partial Implemented"</formula>
    </cfRule>
    <cfRule type="cellIs" dxfId="861" priority="607" operator="equal">
      <formula>"Not Implemented"</formula>
    </cfRule>
    <cfRule type="cellIs" dxfId="860" priority="608" operator="equal">
      <formula>"Unknown to be validated"</formula>
    </cfRule>
    <cfRule type="cellIs" dxfId="859" priority="609" operator="equal">
      <formula>"Implemented"</formula>
    </cfRule>
  </conditionalFormatting>
  <conditionalFormatting sqref="C27:C29">
    <cfRule type="cellIs" dxfId="858" priority="586" operator="equal">
      <formula>"Partial Implemented"</formula>
    </cfRule>
    <cfRule type="cellIs" dxfId="857" priority="587" operator="equal">
      <formula>"Not Implemented"</formula>
    </cfRule>
    <cfRule type="cellIs" dxfId="856" priority="588" operator="equal">
      <formula>"Unknown to be validated"</formula>
    </cfRule>
    <cfRule type="cellIs" dxfId="855" priority="589" operator="equal">
      <formula>"Implemented"</formula>
    </cfRule>
  </conditionalFormatting>
  <conditionalFormatting sqref="C14">
    <cfRule type="cellIs" dxfId="854" priority="582" operator="equal">
      <formula>"Partial Implemented"</formula>
    </cfRule>
    <cfRule type="cellIs" dxfId="853" priority="583" operator="equal">
      <formula>"Not Implemented"</formula>
    </cfRule>
    <cfRule type="cellIs" dxfId="852" priority="584" operator="equal">
      <formula>"Unknown to be validated"</formula>
    </cfRule>
    <cfRule type="cellIs" dxfId="851" priority="585" operator="equal">
      <formula>"Implemented"</formula>
    </cfRule>
  </conditionalFormatting>
  <conditionalFormatting sqref="C30">
    <cfRule type="cellIs" dxfId="850" priority="578" operator="equal">
      <formula>"Partial Implemented"</formula>
    </cfRule>
    <cfRule type="cellIs" dxfId="849" priority="579" operator="equal">
      <formula>"Not Implemented"</formula>
    </cfRule>
    <cfRule type="cellIs" dxfId="848" priority="580" operator="equal">
      <formula>"Unknown to be validated"</formula>
    </cfRule>
    <cfRule type="cellIs" dxfId="847" priority="581" operator="equal">
      <formula>"Implemented"</formula>
    </cfRule>
  </conditionalFormatting>
  <conditionalFormatting sqref="G6">
    <cfRule type="cellIs" dxfId="846" priority="571" operator="equal">
      <formula>"Low"</formula>
    </cfRule>
    <cfRule type="cellIs" dxfId="845" priority="572" operator="equal">
      <formula>"Medium"</formula>
    </cfRule>
    <cfRule type="cellIs" dxfId="844" priority="573" operator="equal">
      <formula>"High"</formula>
    </cfRule>
  </conditionalFormatting>
  <conditionalFormatting sqref="G7">
    <cfRule type="cellIs" dxfId="843" priority="568" operator="equal">
      <formula>"Low"</formula>
    </cfRule>
    <cfRule type="cellIs" dxfId="842" priority="569" operator="equal">
      <formula>"Medium"</formula>
    </cfRule>
    <cfRule type="cellIs" dxfId="841" priority="570" operator="equal">
      <formula>"High"</formula>
    </cfRule>
  </conditionalFormatting>
  <conditionalFormatting sqref="G8">
    <cfRule type="cellIs" dxfId="840" priority="565" operator="equal">
      <formula>"Low"</formula>
    </cfRule>
    <cfRule type="cellIs" dxfId="839" priority="566" operator="equal">
      <formula>"Medium"</formula>
    </cfRule>
    <cfRule type="cellIs" dxfId="838" priority="567" operator="equal">
      <formula>"High"</formula>
    </cfRule>
  </conditionalFormatting>
  <conditionalFormatting sqref="G9">
    <cfRule type="cellIs" dxfId="837" priority="562" operator="equal">
      <formula>"Low"</formula>
    </cfRule>
    <cfRule type="cellIs" dxfId="836" priority="563" operator="equal">
      <formula>"Medium"</formula>
    </cfRule>
    <cfRule type="cellIs" dxfId="835" priority="564" operator="equal">
      <formula>"High"</formula>
    </cfRule>
  </conditionalFormatting>
  <conditionalFormatting sqref="G10">
    <cfRule type="cellIs" dxfId="834" priority="559" operator="equal">
      <formula>"Low"</formula>
    </cfRule>
    <cfRule type="cellIs" dxfId="833" priority="560" operator="equal">
      <formula>"Medium"</formula>
    </cfRule>
    <cfRule type="cellIs" dxfId="832" priority="561" operator="equal">
      <formula>"High"</formula>
    </cfRule>
  </conditionalFormatting>
  <conditionalFormatting sqref="G11">
    <cfRule type="cellIs" dxfId="831" priority="556" operator="equal">
      <formula>"Low"</formula>
    </cfRule>
    <cfRule type="cellIs" dxfId="830" priority="557" operator="equal">
      <formula>"Medium"</formula>
    </cfRule>
    <cfRule type="cellIs" dxfId="829" priority="558" operator="equal">
      <formula>"High"</formula>
    </cfRule>
  </conditionalFormatting>
  <conditionalFormatting sqref="G27">
    <cfRule type="cellIs" dxfId="828" priority="553" operator="equal">
      <formula>"Low"</formula>
    </cfRule>
    <cfRule type="cellIs" dxfId="827" priority="554" operator="equal">
      <formula>"Medium"</formula>
    </cfRule>
    <cfRule type="cellIs" dxfId="826" priority="555" operator="equal">
      <formula>"High"</formula>
    </cfRule>
  </conditionalFormatting>
  <conditionalFormatting sqref="G28">
    <cfRule type="cellIs" dxfId="825" priority="547" operator="equal">
      <formula>"Low"</formula>
    </cfRule>
    <cfRule type="cellIs" dxfId="824" priority="548" operator="equal">
      <formula>"Medium"</formula>
    </cfRule>
    <cfRule type="cellIs" dxfId="823" priority="549" operator="equal">
      <formula>"High"</formula>
    </cfRule>
  </conditionalFormatting>
  <conditionalFormatting sqref="G29">
    <cfRule type="cellIs" dxfId="822" priority="544" operator="equal">
      <formula>"Low"</formula>
    </cfRule>
    <cfRule type="cellIs" dxfId="821" priority="545" operator="equal">
      <formula>"Medium"</formula>
    </cfRule>
    <cfRule type="cellIs" dxfId="820" priority="546" operator="equal">
      <formula>"High"</formula>
    </cfRule>
  </conditionalFormatting>
  <conditionalFormatting sqref="G30">
    <cfRule type="cellIs" dxfId="819" priority="541" operator="equal">
      <formula>"Low"</formula>
    </cfRule>
    <cfRule type="cellIs" dxfId="818" priority="542" operator="equal">
      <formula>"Medium"</formula>
    </cfRule>
    <cfRule type="cellIs" dxfId="817" priority="543" operator="equal">
      <formula>"High"</formula>
    </cfRule>
  </conditionalFormatting>
  <conditionalFormatting sqref="C33:C39">
    <cfRule type="cellIs" dxfId="816" priority="537" operator="equal">
      <formula>"Partial Implemented"</formula>
    </cfRule>
    <cfRule type="cellIs" dxfId="815" priority="538" operator="equal">
      <formula>"Not Implemented"</formula>
    </cfRule>
    <cfRule type="cellIs" dxfId="814" priority="539" operator="equal">
      <formula>"Unknown to be validated"</formula>
    </cfRule>
    <cfRule type="cellIs" dxfId="813" priority="540" operator="equal">
      <formula>"Implemented"</formula>
    </cfRule>
  </conditionalFormatting>
  <conditionalFormatting sqref="G33:G34">
    <cfRule type="cellIs" dxfId="812" priority="518" operator="equal">
      <formula>"Low"</formula>
    </cfRule>
    <cfRule type="cellIs" dxfId="811" priority="519" operator="equal">
      <formula>"Medium"</formula>
    </cfRule>
    <cfRule type="cellIs" dxfId="810" priority="520" operator="equal">
      <formula>"High"</formula>
    </cfRule>
  </conditionalFormatting>
  <conditionalFormatting sqref="G35">
    <cfRule type="cellIs" dxfId="809" priority="515" operator="equal">
      <formula>"Low"</formula>
    </cfRule>
    <cfRule type="cellIs" dxfId="808" priority="516" operator="equal">
      <formula>"Medium"</formula>
    </cfRule>
    <cfRule type="cellIs" dxfId="807" priority="517" operator="equal">
      <formula>"High"</formula>
    </cfRule>
  </conditionalFormatting>
  <conditionalFormatting sqref="G36">
    <cfRule type="cellIs" dxfId="806" priority="512" operator="equal">
      <formula>"Low"</formula>
    </cfRule>
    <cfRule type="cellIs" dxfId="805" priority="513" operator="equal">
      <formula>"Medium"</formula>
    </cfRule>
    <cfRule type="cellIs" dxfId="804" priority="514" operator="equal">
      <formula>"High"</formula>
    </cfRule>
  </conditionalFormatting>
  <conditionalFormatting sqref="G37">
    <cfRule type="cellIs" dxfId="803" priority="509" operator="equal">
      <formula>"Low"</formula>
    </cfRule>
    <cfRule type="cellIs" dxfId="802" priority="510" operator="equal">
      <formula>"Medium"</formula>
    </cfRule>
    <cfRule type="cellIs" dxfId="801" priority="511" operator="equal">
      <formula>"High"</formula>
    </cfRule>
  </conditionalFormatting>
  <conditionalFormatting sqref="G38">
    <cfRule type="cellIs" dxfId="800" priority="494" operator="equal">
      <formula>"Low"</formula>
    </cfRule>
    <cfRule type="cellIs" dxfId="799" priority="495" operator="equal">
      <formula>"Medium"</formula>
    </cfRule>
    <cfRule type="cellIs" dxfId="798" priority="496" operator="equal">
      <formula>"High"</formula>
    </cfRule>
  </conditionalFormatting>
  <conditionalFormatting sqref="G39">
    <cfRule type="cellIs" dxfId="797" priority="491" operator="equal">
      <formula>"Low"</formula>
    </cfRule>
    <cfRule type="cellIs" dxfId="796" priority="492" operator="equal">
      <formula>"Medium"</formula>
    </cfRule>
    <cfRule type="cellIs" dxfId="795" priority="493" operator="equal">
      <formula>"High"</formula>
    </cfRule>
  </conditionalFormatting>
  <conditionalFormatting sqref="G40">
    <cfRule type="cellIs" dxfId="794" priority="488" operator="equal">
      <formula>"Low"</formula>
    </cfRule>
    <cfRule type="cellIs" dxfId="793" priority="489" operator="equal">
      <formula>"Medium"</formula>
    </cfRule>
    <cfRule type="cellIs" dxfId="792" priority="490" operator="equal">
      <formula>"High"</formula>
    </cfRule>
  </conditionalFormatting>
  <conditionalFormatting sqref="C40">
    <cfRule type="cellIs" dxfId="791" priority="484" operator="equal">
      <formula>"Partial Implemented"</formula>
    </cfRule>
    <cfRule type="cellIs" dxfId="790" priority="485" operator="equal">
      <formula>"Not Implemented"</formula>
    </cfRule>
    <cfRule type="cellIs" dxfId="789" priority="486" operator="equal">
      <formula>"Unknown to be validated"</formula>
    </cfRule>
    <cfRule type="cellIs" dxfId="788" priority="487" operator="equal">
      <formula>"Implemented"</formula>
    </cfRule>
  </conditionalFormatting>
  <conditionalFormatting sqref="C42:C45">
    <cfRule type="cellIs" dxfId="787" priority="480" operator="equal">
      <formula>"Partial Implemented"</formula>
    </cfRule>
    <cfRule type="cellIs" dxfId="786" priority="481" operator="equal">
      <formula>"Not Implemented"</formula>
    </cfRule>
    <cfRule type="cellIs" dxfId="785" priority="482" operator="equal">
      <formula>"Unknown to be validated"</formula>
    </cfRule>
    <cfRule type="cellIs" dxfId="784" priority="483" operator="equal">
      <formula>"Implemented"</formula>
    </cfRule>
  </conditionalFormatting>
  <conditionalFormatting sqref="G42">
    <cfRule type="cellIs" dxfId="783" priority="465" operator="equal">
      <formula>"Low"</formula>
    </cfRule>
    <cfRule type="cellIs" dxfId="782" priority="466" operator="equal">
      <formula>"Medium"</formula>
    </cfRule>
    <cfRule type="cellIs" dxfId="781" priority="467" operator="equal">
      <formula>"High"</formula>
    </cfRule>
  </conditionalFormatting>
  <conditionalFormatting sqref="C46">
    <cfRule type="cellIs" dxfId="780" priority="452" operator="equal">
      <formula>"Partial Implemented"</formula>
    </cfRule>
    <cfRule type="cellIs" dxfId="779" priority="453" operator="equal">
      <formula>"Not Implemented"</formula>
    </cfRule>
    <cfRule type="cellIs" dxfId="778" priority="454" operator="equal">
      <formula>"Unknown to be validated"</formula>
    </cfRule>
    <cfRule type="cellIs" dxfId="777" priority="455" operator="equal">
      <formula>"Implemented"</formula>
    </cfRule>
  </conditionalFormatting>
  <conditionalFormatting sqref="C49">
    <cfRule type="cellIs" dxfId="776" priority="448" operator="equal">
      <formula>"Partial Implemented"</formula>
    </cfRule>
    <cfRule type="cellIs" dxfId="775" priority="449" operator="equal">
      <formula>"Not Implemented"</formula>
    </cfRule>
    <cfRule type="cellIs" dxfId="774" priority="450" operator="equal">
      <formula>"Unknown to be validated"</formula>
    </cfRule>
    <cfRule type="cellIs" dxfId="773" priority="451" operator="equal">
      <formula>"Implemented"</formula>
    </cfRule>
  </conditionalFormatting>
  <conditionalFormatting sqref="G49">
    <cfRule type="cellIs" dxfId="772" priority="445" operator="equal">
      <formula>"Low"</formula>
    </cfRule>
    <cfRule type="cellIs" dxfId="771" priority="446" operator="equal">
      <formula>"Medium"</formula>
    </cfRule>
    <cfRule type="cellIs" dxfId="770" priority="447" operator="equal">
      <formula>"High"</formula>
    </cfRule>
  </conditionalFormatting>
  <conditionalFormatting sqref="C52:C55">
    <cfRule type="cellIs" dxfId="769" priority="438" operator="equal">
      <formula>"Partial Implemented"</formula>
    </cfRule>
    <cfRule type="cellIs" dxfId="768" priority="439" operator="equal">
      <formula>"Not Implemented"</formula>
    </cfRule>
    <cfRule type="cellIs" dxfId="767" priority="440" operator="equal">
      <formula>"Unknown to be validated"</formula>
    </cfRule>
    <cfRule type="cellIs" dxfId="766" priority="441" operator="equal">
      <formula>"Implemented"</formula>
    </cfRule>
  </conditionalFormatting>
  <conditionalFormatting sqref="G52">
    <cfRule type="cellIs" dxfId="765" priority="431" operator="equal">
      <formula>"Low"</formula>
    </cfRule>
    <cfRule type="cellIs" dxfId="764" priority="432" operator="equal">
      <formula>"Medium"</formula>
    </cfRule>
    <cfRule type="cellIs" dxfId="763" priority="433" operator="equal">
      <formula>"High"</formula>
    </cfRule>
  </conditionalFormatting>
  <conditionalFormatting sqref="C50">
    <cfRule type="cellIs" dxfId="762" priority="427" operator="equal">
      <formula>"Partial Implemented"</formula>
    </cfRule>
    <cfRule type="cellIs" dxfId="761" priority="428" operator="equal">
      <formula>"Not Implemented"</formula>
    </cfRule>
    <cfRule type="cellIs" dxfId="760" priority="429" operator="equal">
      <formula>"Unknown to be validated"</formula>
    </cfRule>
    <cfRule type="cellIs" dxfId="759" priority="430" operator="equal">
      <formula>"Implemented"</formula>
    </cfRule>
  </conditionalFormatting>
  <conditionalFormatting sqref="C56">
    <cfRule type="cellIs" dxfId="758" priority="411" operator="equal">
      <formula>"Partial Implemented"</formula>
    </cfRule>
    <cfRule type="cellIs" dxfId="757" priority="412" operator="equal">
      <formula>"Not Implemented"</formula>
    </cfRule>
    <cfRule type="cellIs" dxfId="756" priority="413" operator="equal">
      <formula>"Unknown to be validated"</formula>
    </cfRule>
    <cfRule type="cellIs" dxfId="755" priority="414" operator="equal">
      <formula>"Implemented"</formula>
    </cfRule>
  </conditionalFormatting>
  <conditionalFormatting sqref="G54">
    <cfRule type="cellIs" dxfId="754" priority="408" operator="equal">
      <formula>"Low"</formula>
    </cfRule>
    <cfRule type="cellIs" dxfId="753" priority="409" operator="equal">
      <formula>"Medium"</formula>
    </cfRule>
    <cfRule type="cellIs" dxfId="752" priority="410" operator="equal">
      <formula>"High"</formula>
    </cfRule>
  </conditionalFormatting>
  <conditionalFormatting sqref="G55">
    <cfRule type="cellIs" dxfId="751" priority="405" operator="equal">
      <formula>"Low"</formula>
    </cfRule>
    <cfRule type="cellIs" dxfId="750" priority="406" operator="equal">
      <formula>"Medium"</formula>
    </cfRule>
    <cfRule type="cellIs" dxfId="749" priority="407" operator="equal">
      <formula>"High"</formula>
    </cfRule>
  </conditionalFormatting>
  <conditionalFormatting sqref="G14">
    <cfRule type="cellIs" dxfId="748" priority="402" operator="equal">
      <formula>"Low"</formula>
    </cfRule>
    <cfRule type="cellIs" dxfId="747" priority="403" operator="equal">
      <formula>"Medium"</formula>
    </cfRule>
    <cfRule type="cellIs" dxfId="746" priority="404" operator="equal">
      <formula>"High"</formula>
    </cfRule>
  </conditionalFormatting>
  <conditionalFormatting sqref="G43">
    <cfRule type="cellIs" dxfId="745" priority="399" operator="equal">
      <formula>"Low"</formula>
    </cfRule>
    <cfRule type="cellIs" dxfId="744" priority="400" operator="equal">
      <formula>"Medium"</formula>
    </cfRule>
    <cfRule type="cellIs" dxfId="743" priority="401" operator="equal">
      <formula>"High"</formula>
    </cfRule>
  </conditionalFormatting>
  <conditionalFormatting sqref="G44">
    <cfRule type="cellIs" dxfId="742" priority="396" operator="equal">
      <formula>"Low"</formula>
    </cfRule>
    <cfRule type="cellIs" dxfId="741" priority="397" operator="equal">
      <formula>"Medium"</formula>
    </cfRule>
    <cfRule type="cellIs" dxfId="740" priority="398" operator="equal">
      <formula>"High"</formula>
    </cfRule>
  </conditionalFormatting>
  <conditionalFormatting sqref="G45">
    <cfRule type="cellIs" dxfId="739" priority="393" operator="equal">
      <formula>"Low"</formula>
    </cfRule>
    <cfRule type="cellIs" dxfId="738" priority="394" operator="equal">
      <formula>"Medium"</formula>
    </cfRule>
    <cfRule type="cellIs" dxfId="737" priority="395" operator="equal">
      <formula>"High"</formula>
    </cfRule>
  </conditionalFormatting>
  <conditionalFormatting sqref="G46">
    <cfRule type="cellIs" dxfId="736" priority="390" operator="equal">
      <formula>"Low"</formula>
    </cfRule>
    <cfRule type="cellIs" dxfId="735" priority="391" operator="equal">
      <formula>"Medium"</formula>
    </cfRule>
    <cfRule type="cellIs" dxfId="734" priority="392" operator="equal">
      <formula>"High"</formula>
    </cfRule>
  </conditionalFormatting>
  <conditionalFormatting sqref="C58">
    <cfRule type="cellIs" dxfId="733" priority="386" operator="equal">
      <formula>"Partial Implemented"</formula>
    </cfRule>
    <cfRule type="cellIs" dxfId="732" priority="387" operator="equal">
      <formula>"Not Implemented"</formula>
    </cfRule>
    <cfRule type="cellIs" dxfId="731" priority="388" operator="equal">
      <formula>"Unknown to be validated"</formula>
    </cfRule>
    <cfRule type="cellIs" dxfId="730" priority="389" operator="equal">
      <formula>"Implemented"</formula>
    </cfRule>
  </conditionalFormatting>
  <conditionalFormatting sqref="G56">
    <cfRule type="cellIs" dxfId="729" priority="383" operator="equal">
      <formula>"Low"</formula>
    </cfRule>
    <cfRule type="cellIs" dxfId="728" priority="384" operator="equal">
      <formula>"Medium"</formula>
    </cfRule>
    <cfRule type="cellIs" dxfId="727" priority="385" operator="equal">
      <formula>"High"</formula>
    </cfRule>
  </conditionalFormatting>
  <conditionalFormatting sqref="C61">
    <cfRule type="cellIs" dxfId="726" priority="379" operator="equal">
      <formula>"Partial Implemented"</formula>
    </cfRule>
    <cfRule type="cellIs" dxfId="725" priority="380" operator="equal">
      <formula>"Not Implemented"</formula>
    </cfRule>
    <cfRule type="cellIs" dxfId="724" priority="381" operator="equal">
      <formula>"Unknown to be validated"</formula>
    </cfRule>
    <cfRule type="cellIs" dxfId="723" priority="382" operator="equal">
      <formula>"Implemented"</formula>
    </cfRule>
  </conditionalFormatting>
  <conditionalFormatting sqref="C62:C64">
    <cfRule type="cellIs" dxfId="722" priority="375" operator="equal">
      <formula>"Partial Implemented"</formula>
    </cfRule>
    <cfRule type="cellIs" dxfId="721" priority="376" operator="equal">
      <formula>"Not Implemented"</formula>
    </cfRule>
    <cfRule type="cellIs" dxfId="720" priority="377" operator="equal">
      <formula>"Unknown to be validated"</formula>
    </cfRule>
    <cfRule type="cellIs" dxfId="719" priority="378" operator="equal">
      <formula>"Implemented"</formula>
    </cfRule>
  </conditionalFormatting>
  <conditionalFormatting sqref="G62">
    <cfRule type="cellIs" dxfId="718" priority="372" operator="equal">
      <formula>"Low"</formula>
    </cfRule>
    <cfRule type="cellIs" dxfId="717" priority="373" operator="equal">
      <formula>"Medium"</formula>
    </cfRule>
    <cfRule type="cellIs" dxfId="716" priority="374" operator="equal">
      <formula>"High"</formula>
    </cfRule>
  </conditionalFormatting>
  <conditionalFormatting sqref="G61">
    <cfRule type="cellIs" dxfId="715" priority="369" operator="equal">
      <formula>"Low"</formula>
    </cfRule>
    <cfRule type="cellIs" dxfId="714" priority="370" operator="equal">
      <formula>"Medium"</formula>
    </cfRule>
    <cfRule type="cellIs" dxfId="713" priority="371" operator="equal">
      <formula>"High"</formula>
    </cfRule>
  </conditionalFormatting>
  <conditionalFormatting sqref="G63:G64">
    <cfRule type="cellIs" dxfId="712" priority="366" operator="equal">
      <formula>"Low"</formula>
    </cfRule>
    <cfRule type="cellIs" dxfId="711" priority="367" operator="equal">
      <formula>"Medium"</formula>
    </cfRule>
    <cfRule type="cellIs" dxfId="710" priority="368" operator="equal">
      <formula>"High"</formula>
    </cfRule>
  </conditionalFormatting>
  <conditionalFormatting sqref="C76">
    <cfRule type="cellIs" dxfId="709" priority="331" operator="equal">
      <formula>"Partial Implemented"</formula>
    </cfRule>
    <cfRule type="cellIs" dxfId="708" priority="332" operator="equal">
      <formula>"Not Implemented"</formula>
    </cfRule>
    <cfRule type="cellIs" dxfId="707" priority="333" operator="equal">
      <formula>"Unknown to be validated"</formula>
    </cfRule>
    <cfRule type="cellIs" dxfId="706" priority="334" operator="equal">
      <formula>"Implemented"</formula>
    </cfRule>
  </conditionalFormatting>
  <conditionalFormatting sqref="C68">
    <cfRule type="cellIs" dxfId="705" priority="358" operator="equal">
      <formula>"Partial Implemented"</formula>
    </cfRule>
    <cfRule type="cellIs" dxfId="704" priority="359" operator="equal">
      <formula>"Not Implemented"</formula>
    </cfRule>
    <cfRule type="cellIs" dxfId="703" priority="360" operator="equal">
      <formula>"Unknown to be validated"</formula>
    </cfRule>
    <cfRule type="cellIs" dxfId="702" priority="361" operator="equal">
      <formula>"Implemented"</formula>
    </cfRule>
  </conditionalFormatting>
  <conditionalFormatting sqref="G68">
    <cfRule type="cellIs" dxfId="701" priority="355" operator="equal">
      <formula>"Low"</formula>
    </cfRule>
    <cfRule type="cellIs" dxfId="700" priority="356" operator="equal">
      <formula>"Medium"</formula>
    </cfRule>
    <cfRule type="cellIs" dxfId="699" priority="357" operator="equal">
      <formula>"High"</formula>
    </cfRule>
  </conditionalFormatting>
  <conditionalFormatting sqref="G70">
    <cfRule type="cellIs" dxfId="698" priority="352" operator="equal">
      <formula>"Low"</formula>
    </cfRule>
    <cfRule type="cellIs" dxfId="697" priority="353" operator="equal">
      <formula>"Medium"</formula>
    </cfRule>
    <cfRule type="cellIs" dxfId="696" priority="354" operator="equal">
      <formula>"High"</formula>
    </cfRule>
  </conditionalFormatting>
  <conditionalFormatting sqref="G72">
    <cfRule type="cellIs" dxfId="695" priority="349" operator="equal">
      <formula>"Low"</formula>
    </cfRule>
    <cfRule type="cellIs" dxfId="694" priority="350" operator="equal">
      <formula>"Medium"</formula>
    </cfRule>
    <cfRule type="cellIs" dxfId="693" priority="351" operator="equal">
      <formula>"High"</formula>
    </cfRule>
  </conditionalFormatting>
  <conditionalFormatting sqref="G73">
    <cfRule type="cellIs" dxfId="692" priority="346" operator="equal">
      <formula>"Low"</formula>
    </cfRule>
    <cfRule type="cellIs" dxfId="691" priority="347" operator="equal">
      <formula>"Medium"</formula>
    </cfRule>
    <cfRule type="cellIs" dxfId="690" priority="348" operator="equal">
      <formula>"High"</formula>
    </cfRule>
  </conditionalFormatting>
  <conditionalFormatting sqref="G74">
    <cfRule type="cellIs" dxfId="689" priority="343" operator="equal">
      <formula>"Low"</formula>
    </cfRule>
    <cfRule type="cellIs" dxfId="688" priority="344" operator="equal">
      <formula>"Medium"</formula>
    </cfRule>
    <cfRule type="cellIs" dxfId="687" priority="345" operator="equal">
      <formula>"High"</formula>
    </cfRule>
  </conditionalFormatting>
  <conditionalFormatting sqref="C77">
    <cfRule type="cellIs" dxfId="686" priority="335" operator="equal">
      <formula>"Partial Implemented"</formula>
    </cfRule>
    <cfRule type="cellIs" dxfId="685" priority="336" operator="equal">
      <formula>"Not Implemented"</formula>
    </cfRule>
    <cfRule type="cellIs" dxfId="684" priority="337" operator="equal">
      <formula>"Unknown to be validated"</formula>
    </cfRule>
    <cfRule type="cellIs" dxfId="683" priority="338" operator="equal">
      <formula>"Implemented"</formula>
    </cfRule>
  </conditionalFormatting>
  <conditionalFormatting sqref="C79">
    <cfRule type="cellIs" dxfId="682" priority="327" operator="equal">
      <formula>"Partial Implemented"</formula>
    </cfRule>
    <cfRule type="cellIs" dxfId="681" priority="328" operator="equal">
      <formula>"Not Implemented"</formula>
    </cfRule>
    <cfRule type="cellIs" dxfId="680" priority="329" operator="equal">
      <formula>"Unknown to be validated"</formula>
    </cfRule>
    <cfRule type="cellIs" dxfId="679" priority="330" operator="equal">
      <formula>"Implemented"</formula>
    </cfRule>
  </conditionalFormatting>
  <conditionalFormatting sqref="G76">
    <cfRule type="cellIs" dxfId="678" priority="321" operator="equal">
      <formula>"Low"</formula>
    </cfRule>
    <cfRule type="cellIs" dxfId="677" priority="322" operator="equal">
      <formula>"Medium"</formula>
    </cfRule>
    <cfRule type="cellIs" dxfId="676" priority="323" operator="equal">
      <formula>"High"</formula>
    </cfRule>
  </conditionalFormatting>
  <conditionalFormatting sqref="G77">
    <cfRule type="cellIs" dxfId="675" priority="318" operator="equal">
      <formula>"Low"</formula>
    </cfRule>
    <cfRule type="cellIs" dxfId="674" priority="319" operator="equal">
      <formula>"Medium"</formula>
    </cfRule>
    <cfRule type="cellIs" dxfId="673" priority="320" operator="equal">
      <formula>"High"</formula>
    </cfRule>
  </conditionalFormatting>
  <conditionalFormatting sqref="G79">
    <cfRule type="cellIs" dxfId="672" priority="315" operator="equal">
      <formula>"Low"</formula>
    </cfRule>
    <cfRule type="cellIs" dxfId="671" priority="316" operator="equal">
      <formula>"Medium"</formula>
    </cfRule>
    <cfRule type="cellIs" dxfId="670" priority="317" operator="equal">
      <formula>"High"</formula>
    </cfRule>
  </conditionalFormatting>
  <conditionalFormatting sqref="G80">
    <cfRule type="cellIs" dxfId="669" priority="312" operator="equal">
      <formula>"Low"</formula>
    </cfRule>
    <cfRule type="cellIs" dxfId="668" priority="313" operator="equal">
      <formula>"Medium"</formula>
    </cfRule>
    <cfRule type="cellIs" dxfId="667" priority="314" operator="equal">
      <formula>"High"</formula>
    </cfRule>
  </conditionalFormatting>
  <conditionalFormatting sqref="G82">
    <cfRule type="cellIs" dxfId="666" priority="309" operator="equal">
      <formula>"Low"</formula>
    </cfRule>
    <cfRule type="cellIs" dxfId="665" priority="310" operator="equal">
      <formula>"Medium"</formula>
    </cfRule>
    <cfRule type="cellIs" dxfId="664" priority="311" operator="equal">
      <formula>"High"</formula>
    </cfRule>
  </conditionalFormatting>
  <conditionalFormatting sqref="G83">
    <cfRule type="cellIs" dxfId="663" priority="306" operator="equal">
      <formula>"Low"</formula>
    </cfRule>
    <cfRule type="cellIs" dxfId="662" priority="307" operator="equal">
      <formula>"Medium"</formula>
    </cfRule>
    <cfRule type="cellIs" dxfId="661" priority="308" operator="equal">
      <formula>"High"</formula>
    </cfRule>
  </conditionalFormatting>
  <conditionalFormatting sqref="G84">
    <cfRule type="cellIs" dxfId="660" priority="303" operator="equal">
      <formula>"Low"</formula>
    </cfRule>
    <cfRule type="cellIs" dxfId="659" priority="304" operator="equal">
      <formula>"Medium"</formula>
    </cfRule>
    <cfRule type="cellIs" dxfId="658" priority="305" operator="equal">
      <formula>"High"</formula>
    </cfRule>
  </conditionalFormatting>
  <conditionalFormatting sqref="C82">
    <cfRule type="cellIs" dxfId="657" priority="299" operator="equal">
      <formula>"Partial Implemented"</formula>
    </cfRule>
    <cfRule type="cellIs" dxfId="656" priority="300" operator="equal">
      <formula>"Not Implemented"</formula>
    </cfRule>
    <cfRule type="cellIs" dxfId="655" priority="301" operator="equal">
      <formula>"Unknown to be validated"</formula>
    </cfRule>
    <cfRule type="cellIs" dxfId="654" priority="302" operator="equal">
      <formula>"Implemented"</formula>
    </cfRule>
  </conditionalFormatting>
  <conditionalFormatting sqref="C83">
    <cfRule type="cellIs" dxfId="653" priority="295" operator="equal">
      <formula>"Partial Implemented"</formula>
    </cfRule>
    <cfRule type="cellIs" dxfId="652" priority="296" operator="equal">
      <formula>"Not Implemented"</formula>
    </cfRule>
    <cfRule type="cellIs" dxfId="651" priority="297" operator="equal">
      <formula>"Unknown to be validated"</formula>
    </cfRule>
    <cfRule type="cellIs" dxfId="650" priority="298" operator="equal">
      <formula>"Implemented"</formula>
    </cfRule>
  </conditionalFormatting>
  <conditionalFormatting sqref="C84">
    <cfRule type="cellIs" dxfId="649" priority="291" operator="equal">
      <formula>"Partial Implemented"</formula>
    </cfRule>
    <cfRule type="cellIs" dxfId="648" priority="292" operator="equal">
      <formula>"Not Implemented"</formula>
    </cfRule>
    <cfRule type="cellIs" dxfId="647" priority="293" operator="equal">
      <formula>"Unknown to be validated"</formula>
    </cfRule>
    <cfRule type="cellIs" dxfId="646" priority="294" operator="equal">
      <formula>"Implemented"</formula>
    </cfRule>
  </conditionalFormatting>
  <conditionalFormatting sqref="C86">
    <cfRule type="cellIs" dxfId="645" priority="287" operator="equal">
      <formula>"Partial Implemented"</formula>
    </cfRule>
    <cfRule type="cellIs" dxfId="644" priority="288" operator="equal">
      <formula>"Not Implemented"</formula>
    </cfRule>
    <cfRule type="cellIs" dxfId="643" priority="289" operator="equal">
      <formula>"Unknown to be validated"</formula>
    </cfRule>
    <cfRule type="cellIs" dxfId="642" priority="290" operator="equal">
      <formula>"Implemented"</formula>
    </cfRule>
  </conditionalFormatting>
  <conditionalFormatting sqref="C87">
    <cfRule type="cellIs" dxfId="641" priority="283" operator="equal">
      <formula>"Partial Implemented"</formula>
    </cfRule>
    <cfRule type="cellIs" dxfId="640" priority="284" operator="equal">
      <formula>"Not Implemented"</formula>
    </cfRule>
    <cfRule type="cellIs" dxfId="639" priority="285" operator="equal">
      <formula>"Unknown to be validated"</formula>
    </cfRule>
    <cfRule type="cellIs" dxfId="638" priority="286" operator="equal">
      <formula>"Implemented"</formula>
    </cfRule>
  </conditionalFormatting>
  <conditionalFormatting sqref="C88">
    <cfRule type="cellIs" dxfId="637" priority="279" operator="equal">
      <formula>"Partial Implemented"</formula>
    </cfRule>
    <cfRule type="cellIs" dxfId="636" priority="280" operator="equal">
      <formula>"Not Implemented"</formula>
    </cfRule>
    <cfRule type="cellIs" dxfId="635" priority="281" operator="equal">
      <formula>"Unknown to be validated"</formula>
    </cfRule>
    <cfRule type="cellIs" dxfId="634" priority="282" operator="equal">
      <formula>"Implemented"</formula>
    </cfRule>
  </conditionalFormatting>
  <conditionalFormatting sqref="C89">
    <cfRule type="cellIs" dxfId="633" priority="275" operator="equal">
      <formula>"Partial Implemented"</formula>
    </cfRule>
    <cfRule type="cellIs" dxfId="632" priority="276" operator="equal">
      <formula>"Not Implemented"</formula>
    </cfRule>
    <cfRule type="cellIs" dxfId="631" priority="277" operator="equal">
      <formula>"Unknown to be validated"</formula>
    </cfRule>
    <cfRule type="cellIs" dxfId="630" priority="278" operator="equal">
      <formula>"Implemented"</formula>
    </cfRule>
  </conditionalFormatting>
  <conditionalFormatting sqref="G86">
    <cfRule type="cellIs" dxfId="629" priority="272" operator="equal">
      <formula>"Low"</formula>
    </cfRule>
    <cfRule type="cellIs" dxfId="628" priority="273" operator="equal">
      <formula>"Medium"</formula>
    </cfRule>
    <cfRule type="cellIs" dxfId="627" priority="274" operator="equal">
      <formula>"High"</formula>
    </cfRule>
  </conditionalFormatting>
  <conditionalFormatting sqref="G88">
    <cfRule type="cellIs" dxfId="626" priority="269" operator="equal">
      <formula>"Low"</formula>
    </cfRule>
    <cfRule type="cellIs" dxfId="625" priority="270" operator="equal">
      <formula>"Medium"</formula>
    </cfRule>
    <cfRule type="cellIs" dxfId="624" priority="271" operator="equal">
      <formula>"High"</formula>
    </cfRule>
  </conditionalFormatting>
  <conditionalFormatting sqref="G87">
    <cfRule type="cellIs" dxfId="623" priority="266" operator="equal">
      <formula>"Low"</formula>
    </cfRule>
    <cfRule type="cellIs" dxfId="622" priority="267" operator="equal">
      <formula>"Medium"</formula>
    </cfRule>
    <cfRule type="cellIs" dxfId="621" priority="268" operator="equal">
      <formula>"High"</formula>
    </cfRule>
  </conditionalFormatting>
  <conditionalFormatting sqref="C93">
    <cfRule type="cellIs" dxfId="620" priority="262" operator="equal">
      <formula>"Partial Implemented"</formula>
    </cfRule>
    <cfRule type="cellIs" dxfId="619" priority="263" operator="equal">
      <formula>"Not Implemented"</formula>
    </cfRule>
    <cfRule type="cellIs" dxfId="618" priority="264" operator="equal">
      <formula>"Unknown to be validated"</formula>
    </cfRule>
    <cfRule type="cellIs" dxfId="617" priority="265" operator="equal">
      <formula>"Implemented"</formula>
    </cfRule>
  </conditionalFormatting>
  <conditionalFormatting sqref="G92">
    <cfRule type="cellIs" dxfId="616" priority="224" operator="equal">
      <formula>"Low"</formula>
    </cfRule>
    <cfRule type="cellIs" dxfId="615" priority="225" operator="equal">
      <formula>"Medium"</formula>
    </cfRule>
    <cfRule type="cellIs" dxfId="614" priority="226" operator="equal">
      <formula>"High"</formula>
    </cfRule>
  </conditionalFormatting>
  <conditionalFormatting sqref="C90">
    <cfRule type="cellIs" dxfId="613" priority="255" operator="equal">
      <formula>"Partial Implemented"</formula>
    </cfRule>
    <cfRule type="cellIs" dxfId="612" priority="256" operator="equal">
      <formula>"Not Implemented"</formula>
    </cfRule>
    <cfRule type="cellIs" dxfId="611" priority="257" operator="equal">
      <formula>"Unknown to be validated"</formula>
    </cfRule>
    <cfRule type="cellIs" dxfId="610" priority="258" operator="equal">
      <formula>"Implemented"</formula>
    </cfRule>
  </conditionalFormatting>
  <conditionalFormatting sqref="C98">
    <cfRule type="cellIs" dxfId="609" priority="244" operator="equal">
      <formula>"Partial Implemented"</formula>
    </cfRule>
    <cfRule type="cellIs" dxfId="608" priority="245" operator="equal">
      <formula>"Not Implemented"</formula>
    </cfRule>
    <cfRule type="cellIs" dxfId="607" priority="246" operator="equal">
      <formula>"Unknown to be validated"</formula>
    </cfRule>
    <cfRule type="cellIs" dxfId="606" priority="247" operator="equal">
      <formula>"Implemented"</formula>
    </cfRule>
  </conditionalFormatting>
  <conditionalFormatting sqref="G93">
    <cfRule type="cellIs" dxfId="605" priority="221" operator="equal">
      <formula>"Low"</formula>
    </cfRule>
    <cfRule type="cellIs" dxfId="604" priority="222" operator="equal">
      <formula>"Medium"</formula>
    </cfRule>
    <cfRule type="cellIs" dxfId="603" priority="223" operator="equal">
      <formula>"High"</formula>
    </cfRule>
  </conditionalFormatting>
  <conditionalFormatting sqref="C92">
    <cfRule type="cellIs" dxfId="602" priority="237" operator="equal">
      <formula>"Partial Implemented"</formula>
    </cfRule>
    <cfRule type="cellIs" dxfId="601" priority="238" operator="equal">
      <formula>"Not Implemented"</formula>
    </cfRule>
    <cfRule type="cellIs" dxfId="600" priority="239" operator="equal">
      <formula>"Unknown to be validated"</formula>
    </cfRule>
    <cfRule type="cellIs" dxfId="599" priority="240" operator="equal">
      <formula>"Implemented"</formula>
    </cfRule>
  </conditionalFormatting>
  <conditionalFormatting sqref="C94:C95">
    <cfRule type="cellIs" dxfId="598" priority="233" operator="equal">
      <formula>"Partial Implemented"</formula>
    </cfRule>
    <cfRule type="cellIs" dxfId="597" priority="234" operator="equal">
      <formula>"Not Implemented"</formula>
    </cfRule>
    <cfRule type="cellIs" dxfId="596" priority="235" operator="equal">
      <formula>"Unknown to be validated"</formula>
    </cfRule>
    <cfRule type="cellIs" dxfId="595" priority="236" operator="equal">
      <formula>"Implemented"</formula>
    </cfRule>
  </conditionalFormatting>
  <conditionalFormatting sqref="G90">
    <cfRule type="cellIs" dxfId="594" priority="230" operator="equal">
      <formula>"Low"</formula>
    </cfRule>
    <cfRule type="cellIs" dxfId="593" priority="231" operator="equal">
      <formula>"Medium"</formula>
    </cfRule>
    <cfRule type="cellIs" dxfId="592" priority="232" operator="equal">
      <formula>"High"</formula>
    </cfRule>
  </conditionalFormatting>
  <conditionalFormatting sqref="G89">
    <cfRule type="cellIs" dxfId="591" priority="227" operator="equal">
      <formula>"Low"</formula>
    </cfRule>
    <cfRule type="cellIs" dxfId="590" priority="228" operator="equal">
      <formula>"Medium"</formula>
    </cfRule>
    <cfRule type="cellIs" dxfId="589" priority="229" operator="equal">
      <formula>"High"</formula>
    </cfRule>
  </conditionalFormatting>
  <conditionalFormatting sqref="G94:G95">
    <cfRule type="cellIs" dxfId="588" priority="218" operator="equal">
      <formula>"Low"</formula>
    </cfRule>
    <cfRule type="cellIs" dxfId="587" priority="219" operator="equal">
      <formula>"Medium"</formula>
    </cfRule>
    <cfRule type="cellIs" dxfId="586" priority="220" operator="equal">
      <formula>"High"</formula>
    </cfRule>
  </conditionalFormatting>
  <conditionalFormatting sqref="G98">
    <cfRule type="cellIs" dxfId="585" priority="215" operator="equal">
      <formula>"Low"</formula>
    </cfRule>
    <cfRule type="cellIs" dxfId="584" priority="216" operator="equal">
      <formula>"Medium"</formula>
    </cfRule>
    <cfRule type="cellIs" dxfId="583" priority="217" operator="equal">
      <formula>"High"</formula>
    </cfRule>
  </conditionalFormatting>
  <conditionalFormatting sqref="G95">
    <cfRule type="cellIs" dxfId="582" priority="212" operator="equal">
      <formula>"Low"</formula>
    </cfRule>
    <cfRule type="cellIs" dxfId="581" priority="213" operator="equal">
      <formula>"Medium"</formula>
    </cfRule>
    <cfRule type="cellIs" dxfId="580" priority="214" operator="equal">
      <formula>"High"</formula>
    </cfRule>
  </conditionalFormatting>
  <conditionalFormatting sqref="C95">
    <cfRule type="cellIs" dxfId="579" priority="208" operator="equal">
      <formula>"Partial Implemented"</formula>
    </cfRule>
    <cfRule type="cellIs" dxfId="578" priority="209" operator="equal">
      <formula>"Not Implemented"</formula>
    </cfRule>
    <cfRule type="cellIs" dxfId="577" priority="210" operator="equal">
      <formula>"Unknown to be validated"</formula>
    </cfRule>
    <cfRule type="cellIs" dxfId="576" priority="211" operator="equal">
      <formula>"Implemented"</formula>
    </cfRule>
  </conditionalFormatting>
  <conditionalFormatting sqref="C99">
    <cfRule type="cellIs" dxfId="575" priority="204" operator="equal">
      <formula>"Partial Implemented"</formula>
    </cfRule>
    <cfRule type="cellIs" dxfId="574" priority="205" operator="equal">
      <formula>"Not Implemented"</formula>
    </cfRule>
    <cfRule type="cellIs" dxfId="573" priority="206" operator="equal">
      <formula>"Unknown to be validated"</formula>
    </cfRule>
    <cfRule type="cellIs" dxfId="572" priority="207" operator="equal">
      <formula>"Implemented"</formula>
    </cfRule>
  </conditionalFormatting>
  <conditionalFormatting sqref="G99">
    <cfRule type="cellIs" dxfId="571" priority="201" operator="equal">
      <formula>"Low"</formula>
    </cfRule>
    <cfRule type="cellIs" dxfId="570" priority="202" operator="equal">
      <formula>"Medium"</formula>
    </cfRule>
    <cfRule type="cellIs" dxfId="569" priority="203" operator="equal">
      <formula>"High"</formula>
    </cfRule>
  </conditionalFormatting>
  <conditionalFormatting sqref="C96">
    <cfRule type="cellIs" dxfId="568" priority="194" operator="equal">
      <formula>"Partial Implemented"</formula>
    </cfRule>
    <cfRule type="cellIs" dxfId="567" priority="195" operator="equal">
      <formula>"Not Implemented"</formula>
    </cfRule>
    <cfRule type="cellIs" dxfId="566" priority="196" operator="equal">
      <formula>"Unknown to be validated"</formula>
    </cfRule>
    <cfRule type="cellIs" dxfId="565" priority="197" operator="equal">
      <formula>"Implemented"</formula>
    </cfRule>
  </conditionalFormatting>
  <conditionalFormatting sqref="G96">
    <cfRule type="cellIs" dxfId="564" priority="191" operator="equal">
      <formula>"Low"</formula>
    </cfRule>
    <cfRule type="cellIs" dxfId="563" priority="192" operator="equal">
      <formula>"Medium"</formula>
    </cfRule>
    <cfRule type="cellIs" dxfId="562" priority="193" operator="equal">
      <formula>"High"</formula>
    </cfRule>
  </conditionalFormatting>
  <conditionalFormatting sqref="C100">
    <cfRule type="cellIs" dxfId="561" priority="187" operator="equal">
      <formula>"Partial Implemented"</formula>
    </cfRule>
    <cfRule type="cellIs" dxfId="560" priority="188" operator="equal">
      <formula>"Not Implemented"</formula>
    </cfRule>
    <cfRule type="cellIs" dxfId="559" priority="189" operator="equal">
      <formula>"Unknown to be validated"</formula>
    </cfRule>
    <cfRule type="cellIs" dxfId="558" priority="190" operator="equal">
      <formula>"Implemented"</formula>
    </cfRule>
  </conditionalFormatting>
  <conditionalFormatting sqref="G100">
    <cfRule type="cellIs" dxfId="557" priority="184" operator="equal">
      <formula>"Low"</formula>
    </cfRule>
    <cfRule type="cellIs" dxfId="556" priority="185" operator="equal">
      <formula>"Medium"</formula>
    </cfRule>
    <cfRule type="cellIs" dxfId="555" priority="186" operator="equal">
      <formula>"High"</formula>
    </cfRule>
  </conditionalFormatting>
  <conditionalFormatting sqref="C102">
    <cfRule type="cellIs" dxfId="554" priority="180" operator="equal">
      <formula>"Partial Implemented"</formula>
    </cfRule>
    <cfRule type="cellIs" dxfId="553" priority="181" operator="equal">
      <formula>"Not Implemented"</formula>
    </cfRule>
    <cfRule type="cellIs" dxfId="552" priority="182" operator="equal">
      <formula>"Unknown to be validated"</formula>
    </cfRule>
    <cfRule type="cellIs" dxfId="551" priority="183" operator="equal">
      <formula>"Implemented"</formula>
    </cfRule>
  </conditionalFormatting>
  <conditionalFormatting sqref="C103">
    <cfRule type="cellIs" dxfId="550" priority="176" operator="equal">
      <formula>"Partial Implemented"</formula>
    </cfRule>
    <cfRule type="cellIs" dxfId="549" priority="177" operator="equal">
      <formula>"Not Implemented"</formula>
    </cfRule>
    <cfRule type="cellIs" dxfId="548" priority="178" operator="equal">
      <formula>"Unknown to be validated"</formula>
    </cfRule>
    <cfRule type="cellIs" dxfId="547" priority="179" operator="equal">
      <formula>"Implemented"</formula>
    </cfRule>
  </conditionalFormatting>
  <conditionalFormatting sqref="C104">
    <cfRule type="cellIs" dxfId="546" priority="172" operator="equal">
      <formula>"Partial Implemented"</formula>
    </cfRule>
    <cfRule type="cellIs" dxfId="545" priority="173" operator="equal">
      <formula>"Not Implemented"</formula>
    </cfRule>
    <cfRule type="cellIs" dxfId="544" priority="174" operator="equal">
      <formula>"Unknown to be validated"</formula>
    </cfRule>
    <cfRule type="cellIs" dxfId="543" priority="175" operator="equal">
      <formula>"Implemented"</formula>
    </cfRule>
  </conditionalFormatting>
  <conditionalFormatting sqref="C105">
    <cfRule type="cellIs" dxfId="542" priority="168" operator="equal">
      <formula>"Partial Implemented"</formula>
    </cfRule>
    <cfRule type="cellIs" dxfId="541" priority="169" operator="equal">
      <formula>"Not Implemented"</formula>
    </cfRule>
    <cfRule type="cellIs" dxfId="540" priority="170" operator="equal">
      <formula>"Unknown to be validated"</formula>
    </cfRule>
    <cfRule type="cellIs" dxfId="539" priority="171" operator="equal">
      <formula>"Implemented"</formula>
    </cfRule>
  </conditionalFormatting>
  <conditionalFormatting sqref="G102:G105">
    <cfRule type="cellIs" dxfId="538" priority="165" operator="equal">
      <formula>"Low"</formula>
    </cfRule>
    <cfRule type="cellIs" dxfId="537" priority="166" operator="equal">
      <formula>"Medium"</formula>
    </cfRule>
    <cfRule type="cellIs" dxfId="536" priority="167" operator="equal">
      <formula>"High"</formula>
    </cfRule>
  </conditionalFormatting>
  <conditionalFormatting sqref="C107">
    <cfRule type="cellIs" dxfId="535" priority="161" operator="equal">
      <formula>"Partial Implemented"</formula>
    </cfRule>
    <cfRule type="cellIs" dxfId="534" priority="162" operator="equal">
      <formula>"Not Implemented"</formula>
    </cfRule>
    <cfRule type="cellIs" dxfId="533" priority="163" operator="equal">
      <formula>"Unknown to be validated"</formula>
    </cfRule>
    <cfRule type="cellIs" dxfId="532" priority="164" operator="equal">
      <formula>"Implemented"</formula>
    </cfRule>
  </conditionalFormatting>
  <conditionalFormatting sqref="C109">
    <cfRule type="cellIs" dxfId="531" priority="157" operator="equal">
      <formula>"Partial Implemented"</formula>
    </cfRule>
    <cfRule type="cellIs" dxfId="530" priority="158" operator="equal">
      <formula>"Not Implemented"</formula>
    </cfRule>
    <cfRule type="cellIs" dxfId="529" priority="159" operator="equal">
      <formula>"Unknown to be validated"</formula>
    </cfRule>
    <cfRule type="cellIs" dxfId="528" priority="160" operator="equal">
      <formula>"Implemented"</formula>
    </cfRule>
  </conditionalFormatting>
  <conditionalFormatting sqref="C112">
    <cfRule type="cellIs" dxfId="527" priority="146" operator="equal">
      <formula>"Partial Implemented"</formula>
    </cfRule>
    <cfRule type="cellIs" dxfId="526" priority="147" operator="equal">
      <formula>"Not Implemented"</formula>
    </cfRule>
    <cfRule type="cellIs" dxfId="525" priority="148" operator="equal">
      <formula>"Unknown to be validated"</formula>
    </cfRule>
    <cfRule type="cellIs" dxfId="524" priority="149" operator="equal">
      <formula>"Implemented"</formula>
    </cfRule>
  </conditionalFormatting>
  <conditionalFormatting sqref="C114">
    <cfRule type="cellIs" dxfId="523" priority="142" operator="equal">
      <formula>"Partial Implemented"</formula>
    </cfRule>
    <cfRule type="cellIs" dxfId="522" priority="143" operator="equal">
      <formula>"Not Implemented"</formula>
    </cfRule>
    <cfRule type="cellIs" dxfId="521" priority="144" operator="equal">
      <formula>"Unknown to be validated"</formula>
    </cfRule>
    <cfRule type="cellIs" dxfId="520" priority="145" operator="equal">
      <formula>"Implemented"</formula>
    </cfRule>
  </conditionalFormatting>
  <conditionalFormatting sqref="C111">
    <cfRule type="cellIs" dxfId="519" priority="138" operator="equal">
      <formula>"Partial Implemented"</formula>
    </cfRule>
    <cfRule type="cellIs" dxfId="518" priority="139" operator="equal">
      <formula>"Not Implemented"</formula>
    </cfRule>
    <cfRule type="cellIs" dxfId="517" priority="140" operator="equal">
      <formula>"Unknown to be validated"</formula>
    </cfRule>
    <cfRule type="cellIs" dxfId="516" priority="141" operator="equal">
      <formula>"Implemented"</formula>
    </cfRule>
  </conditionalFormatting>
  <conditionalFormatting sqref="G107">
    <cfRule type="cellIs" dxfId="515" priority="132" operator="equal">
      <formula>"Low"</formula>
    </cfRule>
    <cfRule type="cellIs" dxfId="514" priority="133" operator="equal">
      <formula>"Medium"</formula>
    </cfRule>
    <cfRule type="cellIs" dxfId="513" priority="134" operator="equal">
      <formula>"High"</formula>
    </cfRule>
  </conditionalFormatting>
  <conditionalFormatting sqref="G109">
    <cfRule type="cellIs" dxfId="512" priority="126" operator="equal">
      <formula>"Low"</formula>
    </cfRule>
    <cfRule type="cellIs" dxfId="511" priority="127" operator="equal">
      <formula>"Medium"</formula>
    </cfRule>
    <cfRule type="cellIs" dxfId="510" priority="128" operator="equal">
      <formula>"High"</formula>
    </cfRule>
  </conditionalFormatting>
  <conditionalFormatting sqref="G111">
    <cfRule type="cellIs" dxfId="509" priority="123" operator="equal">
      <formula>"Low"</formula>
    </cfRule>
    <cfRule type="cellIs" dxfId="508" priority="124" operator="equal">
      <formula>"Medium"</formula>
    </cfRule>
    <cfRule type="cellIs" dxfId="507" priority="125" operator="equal">
      <formula>"High"</formula>
    </cfRule>
  </conditionalFormatting>
  <conditionalFormatting sqref="G112">
    <cfRule type="cellIs" dxfId="506" priority="120" operator="equal">
      <formula>"Low"</formula>
    </cfRule>
    <cfRule type="cellIs" dxfId="505" priority="121" operator="equal">
      <formula>"Medium"</formula>
    </cfRule>
    <cfRule type="cellIs" dxfId="504" priority="122" operator="equal">
      <formula>"High"</formula>
    </cfRule>
  </conditionalFormatting>
  <conditionalFormatting sqref="G114">
    <cfRule type="cellIs" dxfId="503" priority="117" operator="equal">
      <formula>"Low"</formula>
    </cfRule>
    <cfRule type="cellIs" dxfId="502" priority="118" operator="equal">
      <formula>"Medium"</formula>
    </cfRule>
    <cfRule type="cellIs" dxfId="501" priority="119" operator="equal">
      <formula>"High"</formula>
    </cfRule>
  </conditionalFormatting>
  <conditionalFormatting sqref="C5:D5">
    <cfRule type="cellIs" dxfId="500" priority="113" operator="equal">
      <formula>"Partial Implemented"</formula>
    </cfRule>
    <cfRule type="cellIs" dxfId="499" priority="114" operator="equal">
      <formula>"Not Implemented"</formula>
    </cfRule>
    <cfRule type="cellIs" dxfId="498" priority="115" operator="equal">
      <formula>"Unknown to be validated"</formula>
    </cfRule>
    <cfRule type="cellIs" dxfId="497" priority="116" operator="equal">
      <formula>"Implemented"</formula>
    </cfRule>
  </conditionalFormatting>
  <conditionalFormatting sqref="C15:D15">
    <cfRule type="cellIs" dxfId="496" priority="109" operator="equal">
      <formula>"Partial Implemented"</formula>
    </cfRule>
    <cfRule type="cellIs" dxfId="495" priority="110" operator="equal">
      <formula>"Not Implemented"</formula>
    </cfRule>
    <cfRule type="cellIs" dxfId="494" priority="111" operator="equal">
      <formula>"Unknown to be validated"</formula>
    </cfRule>
    <cfRule type="cellIs" dxfId="493" priority="112" operator="equal">
      <formula>"Implemented"</formula>
    </cfRule>
  </conditionalFormatting>
  <conditionalFormatting sqref="C22:D22">
    <cfRule type="cellIs" dxfId="492" priority="105" operator="equal">
      <formula>"Partial Implemented"</formula>
    </cfRule>
    <cfRule type="cellIs" dxfId="491" priority="106" operator="equal">
      <formula>"Not Implemented"</formula>
    </cfRule>
    <cfRule type="cellIs" dxfId="490" priority="107" operator="equal">
      <formula>"Unknown to be validated"</formula>
    </cfRule>
    <cfRule type="cellIs" dxfId="489" priority="108" operator="equal">
      <formula>"Implemented"</formula>
    </cfRule>
  </conditionalFormatting>
  <conditionalFormatting sqref="G12">
    <cfRule type="cellIs" dxfId="488" priority="98" operator="equal">
      <formula>"Low"</formula>
    </cfRule>
    <cfRule type="cellIs" dxfId="487" priority="99" operator="equal">
      <formula>"Medium"</formula>
    </cfRule>
    <cfRule type="cellIs" dxfId="486" priority="100" operator="equal">
      <formula>"High"</formula>
    </cfRule>
  </conditionalFormatting>
  <conditionalFormatting sqref="C16:C21">
    <cfRule type="cellIs" dxfId="485" priority="94" operator="equal">
      <formula>"Partial Implemented"</formula>
    </cfRule>
    <cfRule type="cellIs" dxfId="484" priority="95" operator="equal">
      <formula>"Not Implemented"</formula>
    </cfRule>
    <cfRule type="cellIs" dxfId="483" priority="96" operator="equal">
      <formula>"Unknown to be validated"</formula>
    </cfRule>
    <cfRule type="cellIs" dxfId="482" priority="97" operator="equal">
      <formula>"Implemented"</formula>
    </cfRule>
  </conditionalFormatting>
  <conditionalFormatting sqref="G16">
    <cfRule type="cellIs" dxfId="481" priority="91" operator="equal">
      <formula>"Low"</formula>
    </cfRule>
    <cfRule type="cellIs" dxfId="480" priority="92" operator="equal">
      <formula>"Medium"</formula>
    </cfRule>
    <cfRule type="cellIs" dxfId="479" priority="93" operator="equal">
      <formula>"High"</formula>
    </cfRule>
  </conditionalFormatting>
  <conditionalFormatting sqref="C2">
    <cfRule type="cellIs" dxfId="478" priority="87" operator="equal">
      <formula>"Partial Implemented"</formula>
    </cfRule>
    <cfRule type="cellIs" dxfId="477" priority="88" operator="equal">
      <formula>"Not Implemented"</formula>
    </cfRule>
    <cfRule type="cellIs" dxfId="476" priority="89" operator="equal">
      <formula>"Unknown to be validated"</formula>
    </cfRule>
    <cfRule type="cellIs" dxfId="475" priority="90" operator="equal">
      <formula>"Implemented"</formula>
    </cfRule>
  </conditionalFormatting>
  <conditionalFormatting sqref="G2">
    <cfRule type="cellIs" dxfId="474" priority="84" operator="equal">
      <formula>"Low"</formula>
    </cfRule>
    <cfRule type="cellIs" dxfId="473" priority="85" operator="equal">
      <formula>"Medium"</formula>
    </cfRule>
    <cfRule type="cellIs" dxfId="472" priority="86" operator="equal">
      <formula>"High"</formula>
    </cfRule>
  </conditionalFormatting>
  <conditionalFormatting sqref="G17">
    <cfRule type="cellIs" dxfId="471" priority="77" operator="equal">
      <formula>"Low"</formula>
    </cfRule>
    <cfRule type="cellIs" dxfId="470" priority="78" operator="equal">
      <formula>"Medium"</formula>
    </cfRule>
    <cfRule type="cellIs" dxfId="469" priority="79" operator="equal">
      <formula>"High"</formula>
    </cfRule>
  </conditionalFormatting>
  <conditionalFormatting sqref="G18">
    <cfRule type="cellIs" dxfId="468" priority="70" operator="equal">
      <formula>"Low"</formula>
    </cfRule>
    <cfRule type="cellIs" dxfId="467" priority="71" operator="equal">
      <formula>"Medium"</formula>
    </cfRule>
    <cfRule type="cellIs" dxfId="466" priority="72" operator="equal">
      <formula>"High"</formula>
    </cfRule>
  </conditionalFormatting>
  <conditionalFormatting sqref="G19">
    <cfRule type="cellIs" dxfId="465" priority="63" operator="equal">
      <formula>"Low"</formula>
    </cfRule>
    <cfRule type="cellIs" dxfId="464" priority="64" operator="equal">
      <formula>"Medium"</formula>
    </cfRule>
    <cfRule type="cellIs" dxfId="463" priority="65" operator="equal">
      <formula>"High"</formula>
    </cfRule>
  </conditionalFormatting>
  <conditionalFormatting sqref="G20">
    <cfRule type="cellIs" dxfId="462" priority="44" operator="equal">
      <formula>"Low"</formula>
    </cfRule>
    <cfRule type="cellIs" dxfId="461" priority="45" operator="equal">
      <formula>"Medium"</formula>
    </cfRule>
    <cfRule type="cellIs" dxfId="460" priority="46" operator="equal">
      <formula>"High"</formula>
    </cfRule>
  </conditionalFormatting>
  <conditionalFormatting sqref="C23:C25">
    <cfRule type="cellIs" dxfId="459" priority="40" operator="equal">
      <formula>"Partial Implemented"</formula>
    </cfRule>
    <cfRule type="cellIs" dxfId="458" priority="41" operator="equal">
      <formula>"Not Implemented"</formula>
    </cfRule>
    <cfRule type="cellIs" dxfId="457" priority="42" operator="equal">
      <formula>"Unknown to be validated"</formula>
    </cfRule>
    <cfRule type="cellIs" dxfId="456" priority="43" operator="equal">
      <formula>"Implemented"</formula>
    </cfRule>
  </conditionalFormatting>
  <conditionalFormatting sqref="G23">
    <cfRule type="cellIs" dxfId="455" priority="37" operator="equal">
      <formula>"Low"</formula>
    </cfRule>
    <cfRule type="cellIs" dxfId="454" priority="38" operator="equal">
      <formula>"Medium"</formula>
    </cfRule>
    <cfRule type="cellIs" dxfId="453" priority="39" operator="equal">
      <formula>"High"</formula>
    </cfRule>
  </conditionalFormatting>
  <conditionalFormatting sqref="G24">
    <cfRule type="cellIs" dxfId="452" priority="30" operator="equal">
      <formula>"Low"</formula>
    </cfRule>
    <cfRule type="cellIs" dxfId="451" priority="31" operator="equal">
      <formula>"Medium"</formula>
    </cfRule>
    <cfRule type="cellIs" dxfId="450" priority="32" operator="equal">
      <formula>"High"</formula>
    </cfRule>
  </conditionalFormatting>
  <conditionalFormatting sqref="G25">
    <cfRule type="cellIs" dxfId="449" priority="23" operator="equal">
      <formula>"Low"</formula>
    </cfRule>
    <cfRule type="cellIs" dxfId="448" priority="24" operator="equal">
      <formula>"Medium"</formula>
    </cfRule>
    <cfRule type="cellIs" dxfId="447" priority="25" operator="equal">
      <formula>"High"</formula>
    </cfRule>
  </conditionalFormatting>
  <conditionalFormatting sqref="G21">
    <cfRule type="cellIs" dxfId="446" priority="12" operator="equal">
      <formula>"Low"</formula>
    </cfRule>
    <cfRule type="cellIs" dxfId="445" priority="13" operator="equal">
      <formula>"Medium"</formula>
    </cfRule>
    <cfRule type="cellIs" dxfId="444" priority="14" operator="equal">
      <formula>"High"</formula>
    </cfRule>
  </conditionalFormatting>
  <conditionalFormatting sqref="C13">
    <cfRule type="cellIs" dxfId="443" priority="8" operator="equal">
      <formula>"Partial Implemented"</formula>
    </cfRule>
    <cfRule type="cellIs" dxfId="442" priority="9" operator="equal">
      <formula>"Not Implemented"</formula>
    </cfRule>
    <cfRule type="cellIs" dxfId="441" priority="10" operator="equal">
      <formula>"Unknown to be validated"</formula>
    </cfRule>
    <cfRule type="cellIs" dxfId="440" priority="11" operator="equal">
      <formula>"Implemented"</formula>
    </cfRule>
  </conditionalFormatting>
  <conditionalFormatting sqref="G13">
    <cfRule type="cellIs" dxfId="439" priority="5" operator="equal">
      <formula>"Low"</formula>
    </cfRule>
    <cfRule type="cellIs" dxfId="438" priority="6" operator="equal">
      <formula>"Medium"</formula>
    </cfRule>
    <cfRule type="cellIs" dxfId="437" priority="7" operator="equal">
      <formula>"High"</formula>
    </cfRule>
  </conditionalFormatting>
  <conditionalFormatting sqref="C70">
    <cfRule type="cellIs" dxfId="436" priority="1" operator="equal">
      <formula>"Partial Implemented"</formula>
    </cfRule>
    <cfRule type="cellIs" dxfId="435" priority="2" operator="equal">
      <formula>"Not Implemented"</formula>
    </cfRule>
    <cfRule type="cellIs" dxfId="434" priority="3" operator="equal">
      <formula>"Unknown to be validated"</formula>
    </cfRule>
    <cfRule type="cellIs" dxfId="433" priority="4" operator="equal">
      <formula>"Implemented"</formula>
    </cfRule>
  </conditionalFormatting>
  <dataValidations count="2">
    <dataValidation type="list" allowBlank="1" showInputMessage="1" showErrorMessage="1" promptTitle="Select status" prompt="Please select status_x000a_" sqref="C114 C23:C25 C27:C30 C33:C40 C49:C50 C42:C46 C58 C52:C56 C68 C76:C77 C79 C82:C84 C86:C90 C92:C95 C99:C100 C102:C105 C107 C109 C111:C112 C16:C21 C6:C14 C61:C64" xr:uid="{BE138F90-2A97-4131-8022-7975304AB217}">
      <formula1>INDIRECT("Status[Status]")</formula1>
    </dataValidation>
    <dataValidation type="list" allowBlank="1" showInputMessage="1" showErrorMessage="1" promptTitle="Select the action priority" prompt="Please select priority of the action_x000a_" sqref="G114 G27:G30 G33:G40 G52:G56 G49:G50 G42:G46 G58 G61:G64 G68 G70 G72:G74 G76:G77 G79:G80 G82:G84 G86:G90 G92:G96 G98:G100 G109 G102:G105 G107 G111:G112 G23:G25 G16:G21 G6:G14" xr:uid="{88A8A24B-BE9E-468F-A79D-7132BE9BB66D}">
      <formula1>INDIRECT("Priority[Priority]")</formula1>
    </dataValidation>
  </dataValidations>
  <hyperlinks>
    <hyperlink ref="F62" location="Tags!A1" display="See tags sheet for proposed tags" xr:uid="{8CE4855C-B449-4228-9290-27D904DB21F8}"/>
    <hyperlink ref="J38" location="'Role Sheet'!A1" display="Use custom RBAC role definitions within the Azure AD tenant, considering the following key roles: Azure Platform Owner, NetOps, SecOps, DevOps. See Role Sheet to document custom roles." xr:uid="{E3D6B7B9-6C12-4081-B20D-DDB7BD0373F7}"/>
    <hyperlink ref="J111" r:id="rId1" xr:uid="{651225CE-5088-4C14-ABA3-C413763AAF13}"/>
    <hyperlink ref="J112" r:id="rId2" xr:uid="{3D79BFC7-7F05-44BC-84CE-1A973ABAE623}"/>
  </hyperlinks>
  <pageMargins left="0.7" right="0.7" top="0.75" bottom="0.75" header="0.3" footer="0.3"/>
  <pageSetup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5D4FC49-6F0A-4F73-9755-3E7E66DC39C2}">
          <x14:formula1>
            <xm:f>'Lookup field'!$A$2:$A$10</xm:f>
          </x14:formula1>
          <xm:sqref>C70 C72:C74 C96 C98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2A92-697A-4005-9F07-E0570D149E65}">
  <dimension ref="A1:W67"/>
  <sheetViews>
    <sheetView zoomScale="90" zoomScaleNormal="90" workbookViewId="0">
      <selection activeCell="A2" sqref="A2"/>
    </sheetView>
  </sheetViews>
  <sheetFormatPr defaultColWidth="8.703125" defaultRowHeight="14.35" x14ac:dyDescent="0.5"/>
  <cols>
    <col min="1" max="1" width="6" bestFit="1" customWidth="1"/>
    <col min="2" max="2" width="51.8203125" bestFit="1" customWidth="1"/>
    <col min="3" max="3" width="15.46875" customWidth="1"/>
    <col min="4" max="4" width="35.46875" customWidth="1"/>
    <col min="5" max="5" width="21.46875" customWidth="1"/>
    <col min="6" max="6" width="36.17578125" customWidth="1"/>
    <col min="7" max="7" width="10.8203125" customWidth="1"/>
    <col min="8" max="8" width="10.46875" customWidth="1"/>
    <col min="9" max="9" width="12.703125" customWidth="1"/>
    <col min="10" max="10" width="162.29296875" customWidth="1"/>
    <col min="11" max="11" width="10.46875" customWidth="1"/>
    <col min="12" max="12" width="9.46875" customWidth="1"/>
    <col min="13" max="13" width="22.46875" customWidth="1"/>
    <col min="14" max="14" width="6.8203125" customWidth="1"/>
    <col min="15" max="15" width="49" customWidth="1"/>
    <col min="16" max="16" width="113.29296875" customWidth="1"/>
    <col min="17" max="17" width="123.703125" customWidth="1"/>
    <col min="18" max="18" width="124.17578125" customWidth="1"/>
    <col min="19" max="19" width="116.17578125" customWidth="1"/>
    <col min="20" max="20" width="97.703125" customWidth="1"/>
    <col min="21" max="21" width="12.8203125" customWidth="1"/>
    <col min="22" max="22" width="64" customWidth="1"/>
    <col min="23" max="23" width="33.703125" customWidth="1"/>
  </cols>
  <sheetData>
    <row r="1" spans="1:23" x14ac:dyDescent="0.5">
      <c r="A1" s="150" t="s">
        <v>14</v>
      </c>
      <c r="B1" s="150" t="s">
        <v>15</v>
      </c>
      <c r="C1" s="151" t="s">
        <v>16</v>
      </c>
      <c r="D1" s="151" t="s">
        <v>17</v>
      </c>
      <c r="E1" s="151" t="s">
        <v>18</v>
      </c>
      <c r="F1" s="151" t="s">
        <v>19</v>
      </c>
      <c r="G1" s="151" t="s">
        <v>20</v>
      </c>
      <c r="H1" s="152" t="s">
        <v>21</v>
      </c>
      <c r="I1" s="152" t="s">
        <v>22</v>
      </c>
      <c r="J1" s="152" t="s">
        <v>23</v>
      </c>
      <c r="K1" s="150" t="s">
        <v>24</v>
      </c>
      <c r="L1" s="150" t="s">
        <v>25</v>
      </c>
      <c r="M1" s="153" t="s">
        <v>26</v>
      </c>
    </row>
    <row r="2" spans="1:23" x14ac:dyDescent="0.5">
      <c r="A2" s="150" t="s">
        <v>14</v>
      </c>
      <c r="B2" s="102" t="s">
        <v>338</v>
      </c>
      <c r="C2" s="102"/>
      <c r="D2" s="142"/>
      <c r="E2" s="102"/>
      <c r="F2" s="102"/>
      <c r="G2" s="102" t="s">
        <v>39</v>
      </c>
      <c r="H2" s="102" t="str">
        <f>IF(C2="Not Applicable","Not Applicable","")</f>
        <v/>
      </c>
      <c r="I2" s="102" t="str">
        <f>IF(D2="Not Applicable","Not Applicable","")</f>
        <v/>
      </c>
      <c r="J2" s="102"/>
      <c r="K2" s="143">
        <f>SUM(K3:K11)</f>
        <v>20</v>
      </c>
      <c r="L2" s="143">
        <f>SUM(L3:L11)</f>
        <v>0</v>
      </c>
      <c r="M2" s="144">
        <f>ComplianceDesignTable[[#This Row],[Score]]/ComplianceDesignTable[[#This Row],[Weight]]</f>
        <v>0</v>
      </c>
      <c r="N2" s="63"/>
      <c r="O2" s="63"/>
      <c r="P2" s="63"/>
      <c r="Q2" s="63"/>
      <c r="R2" s="63"/>
      <c r="S2" s="63"/>
      <c r="T2" s="63"/>
      <c r="U2" s="63"/>
      <c r="V2" s="63"/>
      <c r="W2" s="64"/>
    </row>
    <row r="3" spans="1:23" x14ac:dyDescent="0.5">
      <c r="A3" s="103" t="s">
        <v>339</v>
      </c>
      <c r="B3" s="100" t="s">
        <v>609</v>
      </c>
      <c r="C3" s="100"/>
      <c r="D3" s="100"/>
      <c r="E3" s="100"/>
      <c r="F3" s="100"/>
      <c r="G3" s="100" t="s">
        <v>42</v>
      </c>
      <c r="H3" s="100" t="str">
        <f t="shared" ref="H3:H9" si="0">IF(C3="Not Applicable","Not Applicable","")</f>
        <v/>
      </c>
      <c r="I3" s="100" t="str">
        <f t="shared" ref="I3:I9" si="1">IF(C3="Not Applicable","Not Applicable","")</f>
        <v/>
      </c>
      <c r="J3" s="100"/>
      <c r="K3" s="100"/>
      <c r="L3" s="100"/>
      <c r="M3" s="100"/>
      <c r="N3" s="63"/>
      <c r="O3" s="63"/>
      <c r="P3" s="63"/>
      <c r="Q3" s="63"/>
      <c r="R3" s="63"/>
      <c r="S3" s="63"/>
      <c r="T3" s="63"/>
      <c r="U3" s="63"/>
      <c r="V3" s="63"/>
      <c r="W3" s="64"/>
    </row>
    <row r="4" spans="1:23" ht="39" x14ac:dyDescent="0.5">
      <c r="A4" s="89" t="s">
        <v>340</v>
      </c>
      <c r="B4" s="65" t="s">
        <v>214</v>
      </c>
      <c r="C4" s="104" t="s">
        <v>42</v>
      </c>
      <c r="D4" s="66">
        <v>0</v>
      </c>
      <c r="E4" s="65"/>
      <c r="F4" s="65"/>
      <c r="G4" s="105" t="s">
        <v>42</v>
      </c>
      <c r="H4" s="65" t="str">
        <f t="shared" si="0"/>
        <v/>
      </c>
      <c r="I4" s="65" t="str">
        <f t="shared" si="1"/>
        <v/>
      </c>
      <c r="J4" s="65" t="s">
        <v>610</v>
      </c>
      <c r="K4" s="65">
        <v>5</v>
      </c>
      <c r="L4" s="65">
        <f>ComplianceDesignTable[[#This Row],[Weight]]*ComplianceDesignTable[[#This Row],[Estimated Percentage applied]]</f>
        <v>0</v>
      </c>
      <c r="M4" s="74"/>
      <c r="N4" s="63"/>
      <c r="O4" s="63"/>
      <c r="P4" s="67"/>
      <c r="Q4" s="63"/>
      <c r="R4" s="63"/>
      <c r="S4" s="63"/>
      <c r="T4" s="63"/>
      <c r="U4" s="63"/>
      <c r="V4" s="63"/>
      <c r="W4" s="64"/>
    </row>
    <row r="5" spans="1:23" ht="26" x14ac:dyDescent="0.5">
      <c r="A5" s="89" t="s">
        <v>356</v>
      </c>
      <c r="B5" s="65" t="s">
        <v>220</v>
      </c>
      <c r="C5" s="104" t="s">
        <v>42</v>
      </c>
      <c r="D5" s="66">
        <v>0</v>
      </c>
      <c r="E5" s="65"/>
      <c r="F5" s="91" t="s">
        <v>221</v>
      </c>
      <c r="G5" s="105" t="s">
        <v>42</v>
      </c>
      <c r="H5" s="65" t="str">
        <f t="shared" si="0"/>
        <v/>
      </c>
      <c r="I5" s="65" t="str">
        <f t="shared" si="1"/>
        <v/>
      </c>
      <c r="J5" s="65" t="s">
        <v>222</v>
      </c>
      <c r="K5" s="65">
        <v>4</v>
      </c>
      <c r="L5" s="65">
        <f>ComplianceDesignTable[[#This Row],[Weight]]*ComplianceDesignTable[[#This Row],[Estimated Percentage applied]]</f>
        <v>0</v>
      </c>
      <c r="M5" s="74"/>
      <c r="N5" s="63"/>
      <c r="O5" s="63"/>
      <c r="P5" s="67"/>
      <c r="Q5" s="63"/>
      <c r="R5" s="63"/>
      <c r="S5" s="63"/>
      <c r="T5" s="63"/>
      <c r="U5" s="63"/>
      <c r="V5" s="63"/>
      <c r="W5" s="64"/>
    </row>
    <row r="6" spans="1:23" x14ac:dyDescent="0.5">
      <c r="A6" s="89" t="s">
        <v>360</v>
      </c>
      <c r="B6" s="65" t="s">
        <v>227</v>
      </c>
      <c r="C6" s="104" t="s">
        <v>42</v>
      </c>
      <c r="D6" s="66">
        <v>0</v>
      </c>
      <c r="E6" s="65"/>
      <c r="F6" s="65"/>
      <c r="G6" s="105" t="s">
        <v>42</v>
      </c>
      <c r="H6" s="65" t="str">
        <f t="shared" si="0"/>
        <v/>
      </c>
      <c r="I6" s="65" t="str">
        <f t="shared" si="1"/>
        <v/>
      </c>
      <c r="J6" s="65"/>
      <c r="K6" s="65">
        <v>2</v>
      </c>
      <c r="L6" s="65">
        <f>ComplianceDesignTable[[#This Row],[Weight]]*ComplianceDesignTable[[#This Row],[Estimated Percentage applied]]</f>
        <v>0</v>
      </c>
      <c r="M6" s="74"/>
      <c r="N6" s="63"/>
      <c r="O6" s="63"/>
      <c r="P6" s="63"/>
      <c r="Q6" s="63"/>
      <c r="R6" s="63"/>
      <c r="S6" s="63"/>
      <c r="T6" s="63"/>
      <c r="U6" s="63"/>
      <c r="V6" s="63"/>
      <c r="W6" s="64"/>
    </row>
    <row r="7" spans="1:23" ht="26" x14ac:dyDescent="0.5">
      <c r="A7" s="89" t="s">
        <v>364</v>
      </c>
      <c r="B7" s="65" t="s">
        <v>230</v>
      </c>
      <c r="C7" s="104" t="s">
        <v>42</v>
      </c>
      <c r="D7" s="66">
        <v>0</v>
      </c>
      <c r="E7" s="65"/>
      <c r="F7" s="65"/>
      <c r="G7" s="105" t="s">
        <v>42</v>
      </c>
      <c r="H7" s="65" t="str">
        <f t="shared" si="0"/>
        <v/>
      </c>
      <c r="I7" s="65" t="str">
        <f t="shared" si="1"/>
        <v/>
      </c>
      <c r="J7" s="154" t="s">
        <v>231</v>
      </c>
      <c r="K7" s="65">
        <v>2</v>
      </c>
      <c r="L7" s="65">
        <f>ComplianceDesignTable[[#This Row],[Weight]]*ComplianceDesignTable[[#This Row],[Estimated Percentage applied]]</f>
        <v>0</v>
      </c>
      <c r="M7" s="74"/>
      <c r="N7" s="63"/>
      <c r="O7" s="63"/>
      <c r="P7" s="63"/>
      <c r="Q7" s="63"/>
      <c r="R7" s="63"/>
      <c r="S7" s="70"/>
      <c r="T7" s="63"/>
      <c r="U7" s="63"/>
      <c r="V7" s="63"/>
      <c r="W7" s="64"/>
    </row>
    <row r="8" spans="1:23" x14ac:dyDescent="0.5">
      <c r="A8" s="89" t="s">
        <v>368</v>
      </c>
      <c r="B8" s="65" t="s">
        <v>76</v>
      </c>
      <c r="C8" s="65"/>
      <c r="D8" s="66"/>
      <c r="E8" s="65"/>
      <c r="F8" s="65"/>
      <c r="G8" s="65"/>
      <c r="H8" s="65" t="str">
        <f t="shared" si="0"/>
        <v/>
      </c>
      <c r="I8" s="65" t="str">
        <f t="shared" si="1"/>
        <v/>
      </c>
      <c r="J8" s="65"/>
      <c r="K8" s="65"/>
      <c r="L8" s="65">
        <f>ComplianceDesignTable[[#This Row],[Weight]]*ComplianceDesignTable[[#This Row],[Estimated Percentage applied]]</f>
        <v>0</v>
      </c>
      <c r="M8" s="74"/>
      <c r="N8" s="63"/>
      <c r="O8" s="63"/>
      <c r="P8" s="63"/>
      <c r="Q8" s="63"/>
      <c r="R8" s="63"/>
      <c r="S8" s="63"/>
      <c r="T8" s="63"/>
      <c r="U8" s="63"/>
      <c r="V8" s="63"/>
      <c r="W8" s="64"/>
    </row>
    <row r="9" spans="1:23" ht="14.7" thickBot="1" x14ac:dyDescent="0.55000000000000004">
      <c r="A9" s="75" t="s">
        <v>346</v>
      </c>
      <c r="B9" s="75" t="s">
        <v>611</v>
      </c>
      <c r="C9" s="75"/>
      <c r="D9" s="75"/>
      <c r="E9" s="75"/>
      <c r="F9" s="75"/>
      <c r="G9" s="75" t="s">
        <v>42</v>
      </c>
      <c r="H9" s="75" t="str">
        <f t="shared" si="0"/>
        <v/>
      </c>
      <c r="I9" s="75" t="str">
        <f t="shared" si="1"/>
        <v/>
      </c>
      <c r="J9" s="75"/>
      <c r="K9" s="75"/>
      <c r="L9" s="65">
        <f>ComplianceDesignTable[[#This Row],[Weight]]*ComplianceDesignTable[[#This Row],[Estimated Percentage applied]]</f>
        <v>0</v>
      </c>
      <c r="M9" s="75"/>
      <c r="N9" s="63"/>
      <c r="O9" s="63"/>
      <c r="P9" s="63"/>
      <c r="Q9" s="63"/>
      <c r="R9" s="63"/>
      <c r="S9" s="63"/>
      <c r="T9" s="63"/>
      <c r="U9" s="63"/>
      <c r="V9" s="63"/>
      <c r="W9" s="64"/>
    </row>
    <row r="10" spans="1:23" x14ac:dyDescent="0.5">
      <c r="A10" s="65" t="s">
        <v>346</v>
      </c>
      <c r="B10" s="65" t="s">
        <v>347</v>
      </c>
      <c r="C10" s="104" t="s">
        <v>42</v>
      </c>
      <c r="D10" s="66">
        <v>0</v>
      </c>
      <c r="E10" s="65"/>
      <c r="F10" s="65"/>
      <c r="G10" s="105" t="s">
        <v>42</v>
      </c>
      <c r="H10" s="65"/>
      <c r="I10" s="65"/>
      <c r="J10" s="65" t="s">
        <v>348</v>
      </c>
      <c r="K10" s="65">
        <v>3</v>
      </c>
      <c r="L10" s="65">
        <f>ComplianceDesignTable[[#This Row],[Weight]]*ComplianceDesignTable[[#This Row],[Estimated Percentage applied]]</f>
        <v>0</v>
      </c>
      <c r="M10" s="74"/>
      <c r="N10" s="63"/>
      <c r="O10" s="63"/>
      <c r="P10" s="63"/>
      <c r="Q10" s="63"/>
      <c r="R10" s="63"/>
      <c r="S10" s="63"/>
      <c r="T10" s="63"/>
      <c r="U10" s="63"/>
      <c r="V10" s="63"/>
      <c r="W10" s="64"/>
    </row>
    <row r="11" spans="1:23" ht="72.75" customHeight="1" x14ac:dyDescent="0.5">
      <c r="A11" s="65" t="s">
        <v>612</v>
      </c>
      <c r="B11" s="65" t="s">
        <v>613</v>
      </c>
      <c r="C11" s="104" t="s">
        <v>42</v>
      </c>
      <c r="D11" s="66">
        <v>0</v>
      </c>
      <c r="E11" s="65"/>
      <c r="F11" s="65"/>
      <c r="G11" s="105" t="s">
        <v>42</v>
      </c>
      <c r="H11" s="65"/>
      <c r="I11" s="65"/>
      <c r="J11" s="65"/>
      <c r="K11" s="65">
        <v>4</v>
      </c>
      <c r="L11" s="65">
        <f>ComplianceDesignTable[[#This Row],[Weight]]*ComplianceDesignTable[[#This Row],[Estimated Percentage applied]]</f>
        <v>0</v>
      </c>
      <c r="M11" s="74"/>
      <c r="N11" s="63"/>
      <c r="O11" s="63"/>
      <c r="P11" s="63"/>
      <c r="Q11" s="63"/>
      <c r="R11" s="63"/>
      <c r="S11" s="63"/>
      <c r="T11" s="63"/>
      <c r="U11" s="63"/>
      <c r="V11" s="63"/>
      <c r="W11" s="64"/>
    </row>
    <row r="12" spans="1:23" x14ac:dyDescent="0.5">
      <c r="A12" s="65" t="s">
        <v>614</v>
      </c>
      <c r="B12" s="65" t="s">
        <v>76</v>
      </c>
      <c r="C12" s="65"/>
      <c r="D12" s="66"/>
      <c r="E12" s="65"/>
      <c r="F12" s="65"/>
      <c r="G12" s="65"/>
      <c r="H12" s="65" t="str">
        <f t="shared" ref="H12" si="2">IF(C12="Not Applicable","Not Applicable","")</f>
        <v/>
      </c>
      <c r="I12" s="65" t="str">
        <f t="shared" ref="I12" si="3">IF(C12="Not Applicable","Not Applicable","")</f>
        <v/>
      </c>
      <c r="J12" s="65"/>
      <c r="K12" s="65">
        <v>0</v>
      </c>
      <c r="L12" s="65">
        <f>ComplianceDesignTable[[#This Row],[Weight]]*ComplianceDesignTable[[#This Row],[Estimated Percentage applied]]</f>
        <v>0</v>
      </c>
      <c r="M12" s="74"/>
      <c r="N12" s="63"/>
      <c r="O12" s="63"/>
      <c r="P12" s="63"/>
      <c r="Q12" s="63"/>
      <c r="R12" s="63"/>
      <c r="S12" s="63"/>
      <c r="T12" s="63"/>
      <c r="U12" s="63"/>
      <c r="V12" s="63"/>
      <c r="W12" s="64"/>
    </row>
    <row r="13" spans="1:23" ht="14.7" thickBot="1" x14ac:dyDescent="0.55000000000000004">
      <c r="A13" s="102" t="s">
        <v>382</v>
      </c>
      <c r="B13" s="102" t="s">
        <v>351</v>
      </c>
      <c r="C13" s="102"/>
      <c r="D13" s="142"/>
      <c r="E13" s="102"/>
      <c r="F13" s="102"/>
      <c r="G13" s="102" t="s">
        <v>39</v>
      </c>
      <c r="H13" s="102" t="str">
        <f>IF(C13="Not Applicable","Not Applicable","")</f>
        <v/>
      </c>
      <c r="I13" s="102" t="str">
        <f>IF(D13="Not Applicable","Not Applicable","")</f>
        <v/>
      </c>
      <c r="J13" s="102"/>
      <c r="K13" s="143">
        <f>SUM(K15:K37)</f>
        <v>53</v>
      </c>
      <c r="L13" s="143">
        <f>SUM(L15:L37)</f>
        <v>0</v>
      </c>
      <c r="M13" s="144">
        <f>ComplianceDesignTable[[#This Row],[Score]]/ComplianceDesignTable[[#This Row],[Weight]]</f>
        <v>0</v>
      </c>
      <c r="N13" s="63"/>
      <c r="O13" s="63"/>
      <c r="P13" s="63"/>
      <c r="Q13" s="63"/>
      <c r="R13" s="63"/>
      <c r="S13" s="63"/>
      <c r="T13" s="63"/>
      <c r="U13" s="63"/>
      <c r="V13" s="63"/>
      <c r="W13" s="64"/>
    </row>
    <row r="14" spans="1:23" ht="15" thickTop="1" thickBot="1" x14ac:dyDescent="0.55000000000000004">
      <c r="A14" s="75" t="s">
        <v>384</v>
      </c>
      <c r="B14" s="75" t="s">
        <v>615</v>
      </c>
      <c r="C14" s="75"/>
      <c r="D14" s="75"/>
      <c r="E14" s="75"/>
      <c r="F14" s="75"/>
      <c r="G14" s="75" t="s">
        <v>42</v>
      </c>
      <c r="H14" s="75" t="str">
        <f>IF(C14="Not Applicable","Not Applicable","")</f>
        <v/>
      </c>
      <c r="I14" s="75" t="str">
        <f t="shared" ref="I14:I66" si="4">IF(C14="Not Applicable","Not Applicable","")</f>
        <v/>
      </c>
      <c r="J14" s="75"/>
      <c r="K14" s="75"/>
      <c r="L14" s="75"/>
      <c r="M14" s="75"/>
      <c r="N14" s="63"/>
      <c r="O14" s="63"/>
      <c r="P14" s="63"/>
      <c r="Q14" s="63"/>
      <c r="R14" s="63"/>
      <c r="S14" s="63"/>
      <c r="T14" s="63"/>
      <c r="U14" s="63"/>
      <c r="V14" s="63"/>
      <c r="W14" s="64"/>
    </row>
    <row r="15" spans="1:23" ht="78" x14ac:dyDescent="0.5">
      <c r="A15" s="65" t="s">
        <v>386</v>
      </c>
      <c r="B15" s="65" t="s">
        <v>616</v>
      </c>
      <c r="C15" s="104" t="s">
        <v>42</v>
      </c>
      <c r="D15" s="66">
        <v>0</v>
      </c>
      <c r="E15" s="65"/>
      <c r="F15" s="65"/>
      <c r="G15" s="105" t="s">
        <v>42</v>
      </c>
      <c r="H15" s="65" t="str">
        <f>IF(C15="Not Applicable","Not Applicable","")</f>
        <v/>
      </c>
      <c r="I15" s="65" t="str">
        <f t="shared" si="4"/>
        <v/>
      </c>
      <c r="J15" s="65" t="s">
        <v>355</v>
      </c>
      <c r="K15" s="65">
        <v>5</v>
      </c>
      <c r="L15" s="65">
        <f>ComplianceDesignTable[[#This Row],[Weight]]*ComplianceDesignTable[[#This Row],[Estimated Percentage applied]]</f>
        <v>0</v>
      </c>
      <c r="M15" s="74"/>
      <c r="N15" s="63"/>
      <c r="O15" s="63"/>
      <c r="P15" s="63"/>
      <c r="Q15" s="63"/>
      <c r="R15" s="63"/>
      <c r="S15" s="63"/>
      <c r="T15" s="63"/>
      <c r="U15" s="63"/>
      <c r="V15" s="63"/>
      <c r="W15" s="64"/>
    </row>
    <row r="16" spans="1:23" ht="26" x14ac:dyDescent="0.5">
      <c r="A16" s="65" t="s">
        <v>390</v>
      </c>
      <c r="B16" s="65" t="s">
        <v>357</v>
      </c>
      <c r="C16" s="104" t="s">
        <v>42</v>
      </c>
      <c r="D16" s="66">
        <v>0</v>
      </c>
      <c r="E16" s="65"/>
      <c r="F16" s="65"/>
      <c r="G16" s="105" t="s">
        <v>42</v>
      </c>
      <c r="H16" s="65" t="str">
        <f>IF(C16="Not Applicable","Not Applicable","")</f>
        <v/>
      </c>
      <c r="I16" s="65" t="str">
        <f t="shared" si="4"/>
        <v/>
      </c>
      <c r="J16" s="65" t="s">
        <v>359</v>
      </c>
      <c r="K16" s="65">
        <v>1</v>
      </c>
      <c r="L16" s="65">
        <f>ComplianceDesignTable[[#This Row],[Weight]]*ComplianceDesignTable[[#This Row],[Estimated Percentage applied]]</f>
        <v>0</v>
      </c>
      <c r="M16" s="74"/>
      <c r="N16" s="63"/>
      <c r="O16" s="63"/>
      <c r="P16" s="63"/>
      <c r="Q16" s="63"/>
      <c r="R16" s="63"/>
      <c r="S16" s="63"/>
      <c r="T16" s="63"/>
      <c r="U16" s="63"/>
      <c r="V16" s="63"/>
      <c r="W16" s="64"/>
    </row>
    <row r="17" spans="1:23" ht="65" x14ac:dyDescent="0.5">
      <c r="A17" s="65" t="s">
        <v>394</v>
      </c>
      <c r="B17" s="65" t="s">
        <v>361</v>
      </c>
      <c r="C17" s="104" t="s">
        <v>42</v>
      </c>
      <c r="D17" s="66">
        <v>0</v>
      </c>
      <c r="E17" s="65"/>
      <c r="F17" s="91" t="s">
        <v>362</v>
      </c>
      <c r="G17" s="105" t="s">
        <v>42</v>
      </c>
      <c r="H17" s="65" t="str">
        <f>IF(C17="Not Applicable","Not Applicable","")</f>
        <v/>
      </c>
      <c r="I17" s="65" t="str">
        <f t="shared" si="4"/>
        <v/>
      </c>
      <c r="J17" s="65" t="s">
        <v>617</v>
      </c>
      <c r="K17" s="65">
        <v>5</v>
      </c>
      <c r="L17" s="65">
        <f>ComplianceDesignTable[[#This Row],[Weight]]*ComplianceDesignTable[[#This Row],[Estimated Percentage applied]]</f>
        <v>0</v>
      </c>
      <c r="M17" s="74"/>
      <c r="N17" s="63"/>
      <c r="O17" s="63"/>
      <c r="P17" s="63"/>
      <c r="Q17" s="63"/>
      <c r="R17" s="63"/>
      <c r="S17" s="63"/>
      <c r="T17" s="63"/>
      <c r="U17" s="63"/>
      <c r="V17" s="63"/>
      <c r="W17" s="64"/>
    </row>
    <row r="18" spans="1:23" ht="26" x14ac:dyDescent="0.5">
      <c r="A18" s="65" t="s">
        <v>398</v>
      </c>
      <c r="B18" s="65" t="s">
        <v>618</v>
      </c>
      <c r="C18" s="104" t="s">
        <v>42</v>
      </c>
      <c r="D18" s="66">
        <v>0</v>
      </c>
      <c r="E18" s="65"/>
      <c r="F18" s="155"/>
      <c r="G18" s="105" t="s">
        <v>42</v>
      </c>
      <c r="H18" s="65"/>
      <c r="I18" s="65"/>
      <c r="J18" s="65" t="s">
        <v>619</v>
      </c>
      <c r="K18" s="65"/>
      <c r="L18" s="65">
        <f>ComplianceDesignTable[[#This Row],[Weight]]*ComplianceDesignTable[[#This Row],[Estimated Percentage applied]]</f>
        <v>0</v>
      </c>
      <c r="M18" s="74"/>
      <c r="N18" s="63"/>
      <c r="O18" s="63"/>
      <c r="P18" s="63"/>
      <c r="Q18" s="63"/>
      <c r="R18" s="63"/>
      <c r="S18" s="63"/>
      <c r="T18" s="63"/>
      <c r="U18" s="63"/>
      <c r="V18" s="63"/>
      <c r="W18" s="64"/>
    </row>
    <row r="19" spans="1:23" ht="26" x14ac:dyDescent="0.5">
      <c r="A19" s="65" t="s">
        <v>620</v>
      </c>
      <c r="B19" s="65" t="s">
        <v>365</v>
      </c>
      <c r="C19" s="104" t="s">
        <v>42</v>
      </c>
      <c r="D19" s="66">
        <v>0</v>
      </c>
      <c r="E19" s="65"/>
      <c r="F19" s="65"/>
      <c r="G19" s="105" t="s">
        <v>42</v>
      </c>
      <c r="H19" s="65" t="str">
        <f>IF(C19="Not Applicable","Not Applicable","")</f>
        <v/>
      </c>
      <c r="I19" s="65" t="str">
        <f t="shared" si="4"/>
        <v/>
      </c>
      <c r="J19" s="65" t="s">
        <v>367</v>
      </c>
      <c r="K19" s="65">
        <v>5</v>
      </c>
      <c r="L19" s="65">
        <f>ComplianceDesignTable[[#This Row],[Weight]]*ComplianceDesignTable[[#This Row],[Estimated Percentage applied]]</f>
        <v>0</v>
      </c>
      <c r="M19" s="74"/>
      <c r="N19" s="63"/>
      <c r="O19" s="63"/>
      <c r="P19" s="63"/>
      <c r="Q19" s="63"/>
      <c r="R19" s="63"/>
      <c r="S19" s="63"/>
      <c r="T19" s="63"/>
      <c r="U19" s="63"/>
      <c r="V19" s="63"/>
      <c r="W19" s="64"/>
    </row>
    <row r="20" spans="1:23" ht="39" x14ac:dyDescent="0.5">
      <c r="A20" s="65" t="s">
        <v>621</v>
      </c>
      <c r="B20" s="65" t="s">
        <v>369</v>
      </c>
      <c r="C20" s="65" t="s">
        <v>42</v>
      </c>
      <c r="D20" s="66">
        <v>0</v>
      </c>
      <c r="E20" s="65"/>
      <c r="F20" s="65"/>
      <c r="G20" s="105" t="s">
        <v>42</v>
      </c>
      <c r="H20" s="65"/>
      <c r="I20" s="65"/>
      <c r="J20" s="65" t="s">
        <v>370</v>
      </c>
      <c r="K20" s="65">
        <v>1</v>
      </c>
      <c r="L20" s="65">
        <f>ComplianceDesignTable[[#This Row],[Weight]]*ComplianceDesignTable[[#This Row],[Estimated Percentage applied]]</f>
        <v>0</v>
      </c>
      <c r="M20" s="74"/>
      <c r="N20" s="63"/>
      <c r="O20" s="63"/>
      <c r="P20" s="63"/>
      <c r="Q20" s="63"/>
      <c r="R20" s="63"/>
      <c r="S20" s="63"/>
      <c r="T20" s="63"/>
      <c r="U20" s="63"/>
      <c r="V20" s="63"/>
      <c r="W20" s="64"/>
    </row>
    <row r="21" spans="1:23" ht="26" x14ac:dyDescent="0.5">
      <c r="A21" s="65" t="s">
        <v>622</v>
      </c>
      <c r="B21" s="65" t="s">
        <v>372</v>
      </c>
      <c r="C21" s="104" t="s">
        <v>42</v>
      </c>
      <c r="D21" s="66">
        <v>0</v>
      </c>
      <c r="E21" s="65"/>
      <c r="F21" s="65"/>
      <c r="G21" s="105" t="s">
        <v>42</v>
      </c>
      <c r="H21" s="65" t="str">
        <f>IF(C21="Not Applicable","Not Applicable","")</f>
        <v/>
      </c>
      <c r="I21" s="65" t="str">
        <f t="shared" si="4"/>
        <v/>
      </c>
      <c r="J21" s="65" t="s">
        <v>374</v>
      </c>
      <c r="K21" s="65">
        <v>1</v>
      </c>
      <c r="L21" s="65">
        <f>ComplianceDesignTable[[#This Row],[Weight]]*ComplianceDesignTable[[#This Row],[Estimated Percentage applied]]</f>
        <v>0</v>
      </c>
      <c r="M21" s="74"/>
      <c r="N21" s="63"/>
      <c r="O21" s="63"/>
      <c r="P21" s="63"/>
      <c r="Q21" s="63"/>
      <c r="R21" s="63"/>
      <c r="S21" s="63"/>
      <c r="T21" s="63"/>
      <c r="U21" s="63"/>
      <c r="V21" s="63"/>
      <c r="W21" s="64"/>
    </row>
    <row r="22" spans="1:23" ht="26" x14ac:dyDescent="0.5">
      <c r="A22" s="65" t="s">
        <v>623</v>
      </c>
      <c r="B22" s="65" t="s">
        <v>376</v>
      </c>
      <c r="C22" s="104" t="s">
        <v>42</v>
      </c>
      <c r="D22" s="66">
        <v>0</v>
      </c>
      <c r="E22" s="65"/>
      <c r="F22" s="65"/>
      <c r="G22" s="105" t="s">
        <v>42</v>
      </c>
      <c r="H22" s="65" t="str">
        <f>IF(C22="Not Applicable","Not Applicable","")</f>
        <v/>
      </c>
      <c r="I22" s="65" t="str">
        <f t="shared" si="4"/>
        <v/>
      </c>
      <c r="J22" s="65" t="s">
        <v>378</v>
      </c>
      <c r="K22" s="65">
        <v>4</v>
      </c>
      <c r="L22" s="65">
        <f>ComplianceDesignTable[[#This Row],[Weight]]*ComplianceDesignTable[[#This Row],[Estimated Percentage applied]]</f>
        <v>0</v>
      </c>
      <c r="M22" s="74"/>
      <c r="N22" s="63"/>
      <c r="O22" s="63"/>
      <c r="P22" s="63"/>
      <c r="Q22" s="63"/>
      <c r="R22" s="63"/>
      <c r="S22" s="63"/>
      <c r="T22" s="63"/>
      <c r="U22" s="63"/>
      <c r="V22" s="63"/>
      <c r="W22" s="64"/>
    </row>
    <row r="23" spans="1:23" x14ac:dyDescent="0.5">
      <c r="A23" s="65" t="s">
        <v>624</v>
      </c>
      <c r="B23" s="65" t="s">
        <v>625</v>
      </c>
      <c r="C23" s="104" t="s">
        <v>42</v>
      </c>
      <c r="D23" s="66">
        <v>0</v>
      </c>
      <c r="E23" s="65"/>
      <c r="F23" s="65"/>
      <c r="G23" s="105" t="s">
        <v>42</v>
      </c>
      <c r="H23" s="65"/>
      <c r="I23" s="65"/>
      <c r="J23" s="65" t="s">
        <v>626</v>
      </c>
      <c r="K23" s="65">
        <v>3</v>
      </c>
      <c r="L23" s="65">
        <f>ComplianceDesignTable[[#This Row],[Weight]]*ComplianceDesignTable[[#This Row],[Estimated Percentage applied]]</f>
        <v>0</v>
      </c>
      <c r="M23" s="74"/>
      <c r="N23" s="63"/>
      <c r="O23" s="63"/>
      <c r="P23" s="63"/>
      <c r="Q23" s="63"/>
      <c r="R23" s="63"/>
      <c r="S23" s="63"/>
      <c r="T23" s="63"/>
      <c r="U23" s="63"/>
      <c r="V23" s="63"/>
      <c r="W23" s="64"/>
    </row>
    <row r="24" spans="1:23" ht="14.7" thickBot="1" x14ac:dyDescent="0.55000000000000004">
      <c r="A24" s="75" t="s">
        <v>627</v>
      </c>
      <c r="B24" s="75" t="s">
        <v>379</v>
      </c>
      <c r="C24" s="75"/>
      <c r="D24" s="75"/>
      <c r="E24" s="75"/>
      <c r="F24" s="75"/>
      <c r="G24" s="75" t="s">
        <v>42</v>
      </c>
      <c r="H24" s="75" t="str">
        <f t="shared" ref="H24:H66" si="5">IF(C24="Not Applicable","Not Applicable","")</f>
        <v/>
      </c>
      <c r="I24" s="75" t="str">
        <f t="shared" si="4"/>
        <v/>
      </c>
      <c r="J24" s="75"/>
      <c r="K24" s="75"/>
      <c r="L24" s="75"/>
      <c r="M24" s="75"/>
      <c r="N24" s="63"/>
      <c r="O24" s="63"/>
      <c r="P24" s="63"/>
      <c r="Q24" s="63"/>
      <c r="R24" s="63"/>
      <c r="S24" s="63"/>
      <c r="T24" s="63"/>
      <c r="U24" s="63"/>
      <c r="V24" s="63"/>
      <c r="W24" s="64"/>
    </row>
    <row r="25" spans="1:23" ht="78" x14ac:dyDescent="0.5">
      <c r="A25" s="65" t="s">
        <v>628</v>
      </c>
      <c r="B25" s="65" t="s">
        <v>380</v>
      </c>
      <c r="C25" s="104" t="s">
        <v>42</v>
      </c>
      <c r="D25" s="66">
        <v>0</v>
      </c>
      <c r="E25" s="65"/>
      <c r="F25" s="65"/>
      <c r="G25" s="105" t="s">
        <v>42</v>
      </c>
      <c r="H25" s="65" t="str">
        <f t="shared" si="5"/>
        <v/>
      </c>
      <c r="I25" s="65" t="str">
        <f t="shared" si="4"/>
        <v/>
      </c>
      <c r="J25" s="65" t="s">
        <v>381</v>
      </c>
      <c r="K25" s="65">
        <v>4</v>
      </c>
      <c r="L25" s="65">
        <f>ComplianceDesignTable[[#This Row],[Weight]]*ComplianceDesignTable[[#This Row],[Estimated Percentage applied]]</f>
        <v>0</v>
      </c>
      <c r="M25" s="74"/>
      <c r="N25" s="63"/>
      <c r="O25" s="63"/>
      <c r="P25" s="63"/>
      <c r="Q25" s="63"/>
      <c r="R25" s="63"/>
      <c r="S25" s="63"/>
      <c r="T25" s="63"/>
      <c r="U25" s="63"/>
      <c r="V25" s="63"/>
      <c r="W25" s="64"/>
    </row>
    <row r="26" spans="1:23" ht="14.7" thickBot="1" x14ac:dyDescent="0.55000000000000004">
      <c r="A26" s="75" t="s">
        <v>629</v>
      </c>
      <c r="B26" s="75" t="s">
        <v>630</v>
      </c>
      <c r="C26" s="75"/>
      <c r="D26" s="75"/>
      <c r="E26" s="75"/>
      <c r="F26" s="75"/>
      <c r="G26" s="75" t="s">
        <v>42</v>
      </c>
      <c r="H26" s="75" t="str">
        <f t="shared" si="5"/>
        <v/>
      </c>
      <c r="I26" s="75" t="str">
        <f>IF(C26="Not Applicable","Not Applicable","")</f>
        <v/>
      </c>
      <c r="J26" s="75"/>
      <c r="K26" s="75"/>
      <c r="L26" s="75"/>
      <c r="M26" s="75"/>
      <c r="N26" s="63"/>
      <c r="O26" s="63"/>
      <c r="P26" s="63"/>
      <c r="Q26" s="63"/>
      <c r="R26" s="63"/>
      <c r="S26" s="63"/>
      <c r="T26" s="63"/>
      <c r="U26" s="63"/>
      <c r="V26" s="63"/>
      <c r="W26" s="64"/>
    </row>
    <row r="27" spans="1:23" ht="65" x14ac:dyDescent="0.5">
      <c r="A27" s="65" t="s">
        <v>631</v>
      </c>
      <c r="B27" s="65" t="s">
        <v>387</v>
      </c>
      <c r="C27" s="104" t="s">
        <v>42</v>
      </c>
      <c r="D27" s="66">
        <v>0</v>
      </c>
      <c r="E27" s="65"/>
      <c r="F27" s="65"/>
      <c r="G27" s="105" t="s">
        <v>42</v>
      </c>
      <c r="H27" s="65" t="str">
        <f t="shared" si="5"/>
        <v/>
      </c>
      <c r="I27" s="65" t="str">
        <f t="shared" si="4"/>
        <v/>
      </c>
      <c r="J27" s="65" t="s">
        <v>389</v>
      </c>
      <c r="K27" s="65">
        <v>5</v>
      </c>
      <c r="L27" s="65">
        <f>ComplianceDesignTable[[#This Row],[Weight]]*ComplianceDesignTable[[#This Row],[Estimated Percentage applied]]</f>
        <v>0</v>
      </c>
      <c r="M27" s="74"/>
      <c r="N27" s="63"/>
      <c r="O27" s="63"/>
      <c r="P27" s="63"/>
      <c r="Q27" s="63"/>
      <c r="R27" s="63"/>
      <c r="S27" s="63"/>
      <c r="T27" s="63"/>
      <c r="U27" s="63"/>
      <c r="V27" s="63"/>
      <c r="W27" s="64"/>
    </row>
    <row r="28" spans="1:23" ht="65" x14ac:dyDescent="0.5">
      <c r="A28" s="65" t="s">
        <v>632</v>
      </c>
      <c r="B28" s="65" t="s">
        <v>391</v>
      </c>
      <c r="C28" s="104" t="s">
        <v>42</v>
      </c>
      <c r="D28" s="66">
        <v>0</v>
      </c>
      <c r="E28" s="65"/>
      <c r="F28" s="65"/>
      <c r="G28" s="105" t="s">
        <v>42</v>
      </c>
      <c r="H28" s="65" t="str">
        <f t="shared" si="5"/>
        <v/>
      </c>
      <c r="I28" s="65" t="str">
        <f t="shared" si="4"/>
        <v/>
      </c>
      <c r="J28" s="65" t="s">
        <v>393</v>
      </c>
      <c r="K28" s="65">
        <v>2</v>
      </c>
      <c r="L28" s="65">
        <f>ComplianceDesignTable[[#This Row],[Weight]]*ComplianceDesignTable[[#This Row],[Estimated Percentage applied]]</f>
        <v>0</v>
      </c>
      <c r="M28" s="74"/>
      <c r="N28" s="63"/>
      <c r="O28" s="63"/>
      <c r="P28" s="63"/>
      <c r="Q28" s="63"/>
      <c r="R28" s="63"/>
      <c r="S28" s="63"/>
      <c r="T28" s="63"/>
      <c r="U28" s="63"/>
      <c r="V28" s="63"/>
      <c r="W28" s="64"/>
    </row>
    <row r="29" spans="1:23" ht="52" x14ac:dyDescent="0.5">
      <c r="A29" s="65" t="s">
        <v>633</v>
      </c>
      <c r="B29" s="65" t="s">
        <v>395</v>
      </c>
      <c r="C29" s="104" t="s">
        <v>42</v>
      </c>
      <c r="D29" s="66">
        <v>0</v>
      </c>
      <c r="E29" s="65"/>
      <c r="F29" s="65"/>
      <c r="G29" s="105" t="s">
        <v>42</v>
      </c>
      <c r="H29" s="65" t="str">
        <f t="shared" si="5"/>
        <v/>
      </c>
      <c r="I29" s="65" t="str">
        <f t="shared" si="4"/>
        <v/>
      </c>
      <c r="J29" s="65" t="s">
        <v>397</v>
      </c>
      <c r="K29" s="65">
        <v>4</v>
      </c>
      <c r="L29" s="65">
        <f>ComplianceDesignTable[[#This Row],[Weight]]*ComplianceDesignTable[[#This Row],[Estimated Percentage applied]]</f>
        <v>0</v>
      </c>
      <c r="M29" s="74"/>
      <c r="N29" s="63"/>
      <c r="O29" s="63"/>
      <c r="P29" s="63"/>
      <c r="Q29" s="63"/>
      <c r="R29" s="63"/>
      <c r="S29" s="63"/>
      <c r="T29" s="63"/>
      <c r="U29" s="63"/>
      <c r="V29" s="63"/>
      <c r="W29" s="64"/>
    </row>
    <row r="30" spans="1:23" ht="14.7" thickBot="1" x14ac:dyDescent="0.55000000000000004">
      <c r="A30" s="75" t="s">
        <v>634</v>
      </c>
      <c r="B30" s="75" t="s">
        <v>635</v>
      </c>
      <c r="C30" s="75"/>
      <c r="D30" s="75"/>
      <c r="E30" s="75"/>
      <c r="F30" s="75"/>
      <c r="G30" s="75" t="s">
        <v>42</v>
      </c>
      <c r="H30" s="75" t="str">
        <f t="shared" si="5"/>
        <v/>
      </c>
      <c r="I30" s="75" t="str">
        <f t="shared" si="4"/>
        <v/>
      </c>
      <c r="J30" s="75"/>
      <c r="K30" s="75"/>
      <c r="L30" s="75"/>
      <c r="M30" s="75"/>
      <c r="N30" s="63"/>
      <c r="O30" s="63"/>
      <c r="P30" s="63"/>
      <c r="Q30" s="63"/>
      <c r="R30" s="63"/>
      <c r="S30" s="63"/>
      <c r="T30" s="63"/>
      <c r="U30" s="63"/>
      <c r="V30" s="63"/>
      <c r="W30" s="64"/>
    </row>
    <row r="31" spans="1:23" ht="65" x14ac:dyDescent="0.5">
      <c r="A31" s="65" t="s">
        <v>636</v>
      </c>
      <c r="B31" s="65" t="s">
        <v>428</v>
      </c>
      <c r="C31" s="104" t="s">
        <v>42</v>
      </c>
      <c r="D31" s="66">
        <v>0</v>
      </c>
      <c r="E31" s="65"/>
      <c r="F31" s="91" t="s">
        <v>362</v>
      </c>
      <c r="G31" s="105" t="s">
        <v>42</v>
      </c>
      <c r="H31" s="65" t="str">
        <f>IF(C31="Not Applicable","Not Applicable","")</f>
        <v/>
      </c>
      <c r="I31" s="65" t="str">
        <f>IF(C31="Not Applicable","Not Applicable","")</f>
        <v/>
      </c>
      <c r="J31" s="65" t="s">
        <v>429</v>
      </c>
      <c r="K31" s="65">
        <v>5</v>
      </c>
      <c r="L31" s="65">
        <f>ComplianceDesignTable[[#This Row],[Weight]]*ComplianceDesignTable[[#This Row],[Estimated Percentage applied]]</f>
        <v>0</v>
      </c>
      <c r="M31" s="74"/>
      <c r="N31" s="63"/>
      <c r="O31" s="63"/>
      <c r="P31" s="63"/>
      <c r="Q31" s="63"/>
      <c r="R31" s="63"/>
      <c r="S31" s="63"/>
      <c r="T31" s="63"/>
      <c r="U31" s="63"/>
      <c r="V31" s="63"/>
      <c r="W31" s="64"/>
    </row>
    <row r="32" spans="1:23" x14ac:dyDescent="0.5">
      <c r="A32" s="65" t="s">
        <v>637</v>
      </c>
      <c r="B32" s="65" t="s">
        <v>417</v>
      </c>
      <c r="C32" s="104" t="s">
        <v>42</v>
      </c>
      <c r="D32" s="66">
        <v>0</v>
      </c>
      <c r="E32" s="65"/>
      <c r="F32" s="65"/>
      <c r="G32" s="105" t="s">
        <v>42</v>
      </c>
      <c r="H32" s="65" t="str">
        <f t="shared" si="5"/>
        <v/>
      </c>
      <c r="I32" s="65" t="str">
        <f t="shared" ref="I32:I36" si="6">IF(C32="Not Applicable","Not Applicable","")</f>
        <v/>
      </c>
      <c r="J32" s="65" t="s">
        <v>419</v>
      </c>
      <c r="K32" s="65">
        <v>1</v>
      </c>
      <c r="L32" s="65">
        <f>ComplianceDesignTable[[#This Row],[Weight]]*ComplianceDesignTable[[#This Row],[Estimated Percentage applied]]</f>
        <v>0</v>
      </c>
      <c r="M32" s="74"/>
      <c r="N32" s="63"/>
      <c r="O32" s="63"/>
      <c r="P32" s="63"/>
      <c r="Q32" s="63"/>
      <c r="R32" s="63"/>
      <c r="S32" s="63"/>
      <c r="T32" s="63"/>
      <c r="U32" s="63"/>
      <c r="V32" s="63"/>
      <c r="W32" s="64"/>
    </row>
    <row r="33" spans="1:23" x14ac:dyDescent="0.5">
      <c r="A33" s="65" t="s">
        <v>638</v>
      </c>
      <c r="B33" s="65" t="s">
        <v>421</v>
      </c>
      <c r="C33" s="104" t="s">
        <v>42</v>
      </c>
      <c r="D33" s="66">
        <v>0</v>
      </c>
      <c r="E33" s="65"/>
      <c r="F33" s="65"/>
      <c r="G33" s="105" t="s">
        <v>42</v>
      </c>
      <c r="H33" s="65" t="str">
        <f t="shared" si="5"/>
        <v/>
      </c>
      <c r="I33" s="65" t="str">
        <f t="shared" si="6"/>
        <v/>
      </c>
      <c r="J33" s="65" t="s">
        <v>423</v>
      </c>
      <c r="K33" s="65">
        <v>1</v>
      </c>
      <c r="L33" s="65">
        <f>ComplianceDesignTable[[#This Row],[Weight]]*ComplianceDesignTable[[#This Row],[Estimated Percentage applied]]</f>
        <v>0</v>
      </c>
      <c r="M33" s="74"/>
      <c r="N33" s="63"/>
      <c r="O33" s="63"/>
      <c r="P33" s="63"/>
      <c r="Q33" s="63"/>
      <c r="R33" s="63"/>
      <c r="S33" s="63"/>
      <c r="T33" s="63"/>
      <c r="U33" s="63"/>
      <c r="V33" s="63"/>
      <c r="W33" s="64"/>
    </row>
    <row r="34" spans="1:23" ht="26" x14ac:dyDescent="0.5">
      <c r="A34" s="65" t="s">
        <v>639</v>
      </c>
      <c r="B34" s="65" t="s">
        <v>425</v>
      </c>
      <c r="C34" s="104" t="s">
        <v>42</v>
      </c>
      <c r="D34" s="66">
        <v>0</v>
      </c>
      <c r="E34" s="65"/>
      <c r="F34" s="65"/>
      <c r="G34" s="105" t="s">
        <v>42</v>
      </c>
      <c r="H34" s="65" t="str">
        <f t="shared" si="5"/>
        <v/>
      </c>
      <c r="I34" s="65" t="str">
        <f t="shared" si="6"/>
        <v/>
      </c>
      <c r="J34" s="65" t="s">
        <v>426</v>
      </c>
      <c r="K34" s="65">
        <v>3</v>
      </c>
      <c r="L34" s="65">
        <f>ComplianceDesignTable[[#This Row],[Weight]]*ComplianceDesignTable[[#This Row],[Estimated Percentage applied]]</f>
        <v>0</v>
      </c>
      <c r="M34" s="74"/>
      <c r="N34" s="63"/>
      <c r="O34" s="63"/>
      <c r="P34" s="63"/>
      <c r="Q34" s="63"/>
      <c r="R34" s="63"/>
      <c r="S34" s="63"/>
      <c r="T34" s="63"/>
      <c r="U34" s="63"/>
      <c r="V34" s="63"/>
      <c r="W34" s="64"/>
    </row>
    <row r="35" spans="1:23" ht="26" x14ac:dyDescent="0.5">
      <c r="A35" s="65" t="s">
        <v>640</v>
      </c>
      <c r="B35" s="65" t="s">
        <v>431</v>
      </c>
      <c r="C35" s="104" t="s">
        <v>42</v>
      </c>
      <c r="D35" s="66">
        <v>0</v>
      </c>
      <c r="E35" s="156"/>
      <c r="F35" s="65"/>
      <c r="G35" s="105" t="s">
        <v>42</v>
      </c>
      <c r="H35" s="65" t="str">
        <f t="shared" si="5"/>
        <v/>
      </c>
      <c r="I35" s="65" t="str">
        <f t="shared" si="6"/>
        <v/>
      </c>
      <c r="J35" s="65"/>
      <c r="K35" s="65">
        <v>1</v>
      </c>
      <c r="L35" s="65">
        <f>ComplianceDesignTable[[#This Row],[Weight]]*ComplianceDesignTable[[#This Row],[Estimated Percentage applied]]</f>
        <v>0</v>
      </c>
      <c r="M35" s="74"/>
      <c r="N35" s="63"/>
      <c r="O35" s="63"/>
      <c r="P35" s="63"/>
      <c r="Q35" s="63"/>
      <c r="R35" s="63"/>
      <c r="S35" s="63"/>
      <c r="T35" s="63"/>
      <c r="U35" s="63"/>
      <c r="V35" s="63"/>
      <c r="W35" s="64"/>
    </row>
    <row r="36" spans="1:23" ht="30.75" customHeight="1" x14ac:dyDescent="0.5">
      <c r="A36" s="65" t="s">
        <v>641</v>
      </c>
      <c r="B36" s="65" t="s">
        <v>433</v>
      </c>
      <c r="C36" s="104" t="s">
        <v>42</v>
      </c>
      <c r="D36" s="66">
        <v>0</v>
      </c>
      <c r="E36" s="156"/>
      <c r="F36" s="65"/>
      <c r="G36" s="105" t="s">
        <v>42</v>
      </c>
      <c r="H36" s="65" t="str">
        <f t="shared" si="5"/>
        <v/>
      </c>
      <c r="I36" s="65" t="str">
        <f t="shared" si="6"/>
        <v/>
      </c>
      <c r="J36" s="65"/>
      <c r="K36" s="65">
        <v>2</v>
      </c>
      <c r="L36" s="65">
        <f>ComplianceDesignTable[[#This Row],[Weight]]*ComplianceDesignTable[[#This Row],[Estimated Percentage applied]]</f>
        <v>0</v>
      </c>
      <c r="M36" s="74"/>
      <c r="N36" s="63"/>
      <c r="O36" s="63"/>
      <c r="P36" s="63"/>
      <c r="Q36" s="63"/>
      <c r="R36" s="63"/>
      <c r="S36" s="63"/>
      <c r="T36" s="63"/>
      <c r="U36" s="63"/>
      <c r="V36" s="63"/>
      <c r="W36" s="64"/>
    </row>
    <row r="37" spans="1:23" x14ac:dyDescent="0.5">
      <c r="A37" s="65" t="s">
        <v>642</v>
      </c>
      <c r="B37" s="65" t="s">
        <v>76</v>
      </c>
      <c r="C37" s="65"/>
      <c r="D37" s="66"/>
      <c r="E37" s="65"/>
      <c r="F37" s="65"/>
      <c r="G37" s="65"/>
      <c r="H37" s="65" t="str">
        <f t="shared" si="5"/>
        <v/>
      </c>
      <c r="I37" s="65" t="str">
        <f t="shared" si="4"/>
        <v/>
      </c>
      <c r="J37" s="65"/>
      <c r="K37" s="65">
        <v>0</v>
      </c>
      <c r="L37" s="65">
        <f>ComplianceDesignTable[[#This Row],[Weight]]*ComplianceDesignTable[[#This Row],[Estimated Percentage applied]]</f>
        <v>0</v>
      </c>
      <c r="M37" s="74"/>
      <c r="N37" s="63"/>
      <c r="O37" s="63"/>
      <c r="P37" s="63"/>
      <c r="Q37" s="63"/>
      <c r="R37" s="63"/>
      <c r="S37" s="63"/>
      <c r="T37" s="63"/>
      <c r="U37" s="63"/>
      <c r="V37" s="63"/>
      <c r="W37" s="64"/>
    </row>
    <row r="38" spans="1:23" ht="14.7" thickBot="1" x14ac:dyDescent="0.55000000000000004">
      <c r="A38" s="143" t="s">
        <v>399</v>
      </c>
      <c r="B38" s="147" t="s">
        <v>400</v>
      </c>
      <c r="C38" s="143"/>
      <c r="D38" s="148"/>
      <c r="E38" s="143"/>
      <c r="F38" s="143"/>
      <c r="G38" s="143" t="s">
        <v>39</v>
      </c>
      <c r="H38" s="143" t="str">
        <f t="shared" si="5"/>
        <v/>
      </c>
      <c r="I38" s="143" t="str">
        <f>IF(D38="Not Applicable","Not Applicable","")</f>
        <v/>
      </c>
      <c r="J38" s="143"/>
      <c r="K38" s="143">
        <f>SUM(K40:K53)</f>
        <v>42</v>
      </c>
      <c r="L38" s="143">
        <f>SUM(L40:L53)</f>
        <v>0</v>
      </c>
      <c r="M38" s="144">
        <f>ComplianceDesignTable[[#This Row],[Score]]/ComplianceDesignTable[[#This Row],[Weight]]</f>
        <v>0</v>
      </c>
      <c r="N38" s="63"/>
      <c r="O38" s="63"/>
      <c r="P38" s="63"/>
      <c r="Q38" s="63"/>
      <c r="R38" s="63"/>
      <c r="S38" s="63"/>
      <c r="T38" s="63"/>
      <c r="U38" s="63"/>
      <c r="V38" s="63"/>
      <c r="W38" s="64"/>
    </row>
    <row r="39" spans="1:23" ht="15" thickTop="1" thickBot="1" x14ac:dyDescent="0.55000000000000004">
      <c r="A39" s="75" t="s">
        <v>401</v>
      </c>
      <c r="B39" s="75" t="s">
        <v>402</v>
      </c>
      <c r="C39" s="75"/>
      <c r="D39" s="75"/>
      <c r="E39" s="75"/>
      <c r="F39" s="75"/>
      <c r="G39" s="75" t="s">
        <v>42</v>
      </c>
      <c r="H39" s="75" t="str">
        <f>IF(C39="Not Applicable","Not Applicable","")</f>
        <v/>
      </c>
      <c r="I39" s="75" t="str">
        <f t="shared" ref="I39" si="7">IF(C39="Not Applicable","Not Applicable","")</f>
        <v/>
      </c>
      <c r="J39" s="75"/>
      <c r="K39" s="75"/>
      <c r="L39" s="75"/>
      <c r="M39" s="75"/>
      <c r="N39" s="63"/>
      <c r="O39" s="63"/>
      <c r="P39" s="63"/>
      <c r="Q39" s="63"/>
      <c r="R39" s="63"/>
      <c r="S39" s="63"/>
      <c r="T39" s="63"/>
      <c r="U39" s="63"/>
      <c r="V39" s="63"/>
      <c r="W39" s="64"/>
    </row>
    <row r="40" spans="1:23" ht="117" x14ac:dyDescent="0.5">
      <c r="A40" s="65" t="s">
        <v>403</v>
      </c>
      <c r="B40" s="65" t="s">
        <v>404</v>
      </c>
      <c r="C40" s="104" t="s">
        <v>42</v>
      </c>
      <c r="D40" s="66">
        <v>0</v>
      </c>
      <c r="E40" s="65"/>
      <c r="F40" s="65"/>
      <c r="G40" s="105" t="s">
        <v>42</v>
      </c>
      <c r="H40" s="65" t="str">
        <f t="shared" si="5"/>
        <v/>
      </c>
      <c r="I40" s="65" t="str">
        <f t="shared" si="4"/>
        <v/>
      </c>
      <c r="J40" s="65" t="s">
        <v>406</v>
      </c>
      <c r="K40" s="65">
        <v>4</v>
      </c>
      <c r="L40" s="65">
        <f>ComplianceDesignTable[[#This Row],[Weight]]*ComplianceDesignTable[[#This Row],[Estimated Percentage applied]]</f>
        <v>0</v>
      </c>
      <c r="M40" s="74"/>
      <c r="N40" s="63"/>
      <c r="O40" s="63"/>
      <c r="P40" s="63"/>
      <c r="Q40" s="63"/>
      <c r="R40" s="63"/>
      <c r="S40" s="63"/>
      <c r="T40" s="63"/>
      <c r="U40" s="63"/>
      <c r="V40" s="63"/>
      <c r="W40" s="64"/>
    </row>
    <row r="41" spans="1:23" x14ac:dyDescent="0.5">
      <c r="A41" s="65" t="s">
        <v>407</v>
      </c>
      <c r="B41" s="65" t="s">
        <v>408</v>
      </c>
      <c r="C41" s="104" t="s">
        <v>42</v>
      </c>
      <c r="D41" s="66">
        <v>0</v>
      </c>
      <c r="E41" s="65"/>
      <c r="F41" s="65"/>
      <c r="G41" s="105" t="s">
        <v>42</v>
      </c>
      <c r="H41" s="65"/>
      <c r="I41" s="65"/>
      <c r="J41" s="65" t="s">
        <v>409</v>
      </c>
      <c r="K41" s="65">
        <v>4</v>
      </c>
      <c r="L41" s="65">
        <f>ComplianceDesignTable[[#This Row],[Weight]]*ComplianceDesignTable[[#This Row],[Estimated Percentage applied]]</f>
        <v>0</v>
      </c>
      <c r="M41" s="74"/>
      <c r="N41" s="63"/>
      <c r="O41" s="63"/>
      <c r="P41" s="63"/>
      <c r="Q41" s="63"/>
      <c r="R41" s="63"/>
      <c r="S41" s="63"/>
      <c r="T41" s="63"/>
      <c r="U41" s="63"/>
      <c r="V41" s="63"/>
      <c r="W41" s="64"/>
    </row>
    <row r="42" spans="1:23" x14ac:dyDescent="0.5">
      <c r="A42" s="65" t="s">
        <v>410</v>
      </c>
      <c r="B42" s="65" t="s">
        <v>411</v>
      </c>
      <c r="C42" s="104" t="s">
        <v>42</v>
      </c>
      <c r="D42" s="66">
        <v>0</v>
      </c>
      <c r="E42" s="65"/>
      <c r="F42" s="65"/>
      <c r="G42" s="105" t="s">
        <v>42</v>
      </c>
      <c r="H42" s="65" t="str">
        <f t="shared" si="5"/>
        <v/>
      </c>
      <c r="I42" s="65" t="str">
        <f t="shared" si="4"/>
        <v/>
      </c>
      <c r="J42" s="65" t="s">
        <v>413</v>
      </c>
      <c r="K42" s="65">
        <v>4</v>
      </c>
      <c r="L42" s="65">
        <f>ComplianceDesignTable[[#This Row],[Weight]]*ComplianceDesignTable[[#This Row],[Estimated Percentage applied]]</f>
        <v>0</v>
      </c>
      <c r="M42" s="74"/>
      <c r="N42" s="63"/>
      <c r="O42" s="63"/>
      <c r="P42" s="63"/>
      <c r="Q42" s="63"/>
      <c r="R42" s="63"/>
      <c r="S42" s="63"/>
      <c r="T42" s="63"/>
      <c r="U42" s="63"/>
      <c r="V42" s="63"/>
      <c r="W42" s="64"/>
    </row>
    <row r="43" spans="1:23" ht="14.7" thickBot="1" x14ac:dyDescent="0.55000000000000004">
      <c r="A43" s="75" t="s">
        <v>435</v>
      </c>
      <c r="B43" s="75" t="s">
        <v>436</v>
      </c>
      <c r="C43" s="75"/>
      <c r="D43" s="75"/>
      <c r="E43" s="75"/>
      <c r="F43" s="75"/>
      <c r="G43" s="75" t="s">
        <v>42</v>
      </c>
      <c r="H43" s="75" t="str">
        <f t="shared" si="5"/>
        <v/>
      </c>
      <c r="I43" s="75" t="str">
        <f t="shared" si="4"/>
        <v/>
      </c>
      <c r="J43" s="75"/>
      <c r="K43" s="75"/>
      <c r="L43" s="65">
        <f>ComplianceDesignTable[[#This Row],[Weight]]*ComplianceDesignTable[[#This Row],[Estimated Percentage applied]]</f>
        <v>0</v>
      </c>
      <c r="M43" s="75"/>
      <c r="N43" s="63"/>
      <c r="O43" s="63"/>
      <c r="P43" s="67"/>
      <c r="Q43" s="63"/>
      <c r="R43" s="63"/>
      <c r="S43" s="63"/>
      <c r="T43" s="63"/>
      <c r="U43" s="63"/>
      <c r="V43" s="63"/>
      <c r="W43" s="64"/>
    </row>
    <row r="44" spans="1:23" ht="26" x14ac:dyDescent="0.5">
      <c r="A44" s="65" t="s">
        <v>437</v>
      </c>
      <c r="B44" s="65" t="s">
        <v>438</v>
      </c>
      <c r="C44" s="104" t="s">
        <v>42</v>
      </c>
      <c r="D44" s="66">
        <v>0</v>
      </c>
      <c r="E44" s="65"/>
      <c r="F44" s="65"/>
      <c r="G44" s="105" t="s">
        <v>42</v>
      </c>
      <c r="H44" s="65" t="str">
        <f t="shared" si="5"/>
        <v/>
      </c>
      <c r="I44" s="65" t="str">
        <f t="shared" si="4"/>
        <v/>
      </c>
      <c r="J44" s="65" t="s">
        <v>439</v>
      </c>
      <c r="K44" s="65">
        <v>4</v>
      </c>
      <c r="L44" s="65">
        <f>ComplianceDesignTable[[#This Row],[Weight]]*ComplianceDesignTable[[#This Row],[Estimated Percentage applied]]</f>
        <v>0</v>
      </c>
      <c r="M44" s="74"/>
      <c r="N44" s="63"/>
      <c r="O44" s="63"/>
      <c r="P44" s="63"/>
      <c r="Q44" s="63"/>
      <c r="R44" s="63"/>
      <c r="S44" s="63"/>
      <c r="T44" s="63"/>
      <c r="U44" s="63"/>
      <c r="V44" s="63"/>
      <c r="W44" s="64"/>
    </row>
    <row r="45" spans="1:23" ht="26" x14ac:dyDescent="0.5">
      <c r="A45" s="65" t="s">
        <v>440</v>
      </c>
      <c r="B45" s="65" t="s">
        <v>441</v>
      </c>
      <c r="C45" s="104" t="s">
        <v>42</v>
      </c>
      <c r="D45" s="66">
        <v>0</v>
      </c>
      <c r="E45" s="65"/>
      <c r="F45" s="65"/>
      <c r="G45" s="105" t="s">
        <v>42</v>
      </c>
      <c r="H45" s="65" t="str">
        <f t="shared" si="5"/>
        <v/>
      </c>
      <c r="I45" s="65" t="str">
        <f t="shared" si="4"/>
        <v/>
      </c>
      <c r="J45" s="65" t="s">
        <v>443</v>
      </c>
      <c r="K45" s="65">
        <v>2</v>
      </c>
      <c r="L45" s="65">
        <f>ComplianceDesignTable[[#This Row],[Weight]]*ComplianceDesignTable[[#This Row],[Estimated Percentage applied]]</f>
        <v>0</v>
      </c>
      <c r="M45" s="74"/>
      <c r="N45" s="63"/>
      <c r="O45" s="63"/>
      <c r="P45" s="63"/>
      <c r="Q45" s="63"/>
      <c r="R45" s="63"/>
      <c r="S45" s="63"/>
      <c r="T45" s="63"/>
      <c r="U45" s="63"/>
      <c r="V45" s="63"/>
      <c r="W45" s="64"/>
    </row>
    <row r="46" spans="1:23" ht="26" x14ac:dyDescent="0.5">
      <c r="A46" s="65" t="s">
        <v>446</v>
      </c>
      <c r="B46" s="65" t="s">
        <v>447</v>
      </c>
      <c r="C46" s="104" t="s">
        <v>42</v>
      </c>
      <c r="D46" s="66">
        <v>0</v>
      </c>
      <c r="E46" s="65"/>
      <c r="F46" s="65"/>
      <c r="G46" s="105" t="s">
        <v>42</v>
      </c>
      <c r="H46" s="65" t="str">
        <f t="shared" si="5"/>
        <v/>
      </c>
      <c r="I46" s="65" t="str">
        <f t="shared" si="4"/>
        <v/>
      </c>
      <c r="J46" s="65"/>
      <c r="K46" s="65">
        <v>5</v>
      </c>
      <c r="L46" s="65">
        <f>ComplianceDesignTable[[#This Row],[Weight]]*ComplianceDesignTable[[#This Row],[Estimated Percentage applied]]</f>
        <v>0</v>
      </c>
      <c r="M46" s="74"/>
      <c r="N46" s="63"/>
      <c r="O46" s="63"/>
      <c r="P46" s="63"/>
      <c r="Q46" s="63"/>
      <c r="R46" s="63"/>
      <c r="S46" s="63"/>
      <c r="T46" s="63"/>
      <c r="U46" s="63"/>
      <c r="V46" s="63"/>
      <c r="W46" s="64"/>
    </row>
    <row r="47" spans="1:23" ht="47.25" customHeight="1" x14ac:dyDescent="0.5">
      <c r="A47" s="65" t="s">
        <v>449</v>
      </c>
      <c r="B47" s="65" t="s">
        <v>450</v>
      </c>
      <c r="C47" s="104" t="s">
        <v>42</v>
      </c>
      <c r="D47" s="66">
        <v>0</v>
      </c>
      <c r="E47" s="65"/>
      <c r="F47" s="65"/>
      <c r="G47" s="105" t="s">
        <v>42</v>
      </c>
      <c r="H47" s="65" t="str">
        <f t="shared" si="5"/>
        <v/>
      </c>
      <c r="I47" s="65" t="str">
        <f t="shared" si="4"/>
        <v/>
      </c>
      <c r="J47" s="65" t="s">
        <v>452</v>
      </c>
      <c r="K47" s="65">
        <v>5</v>
      </c>
      <c r="L47" s="65">
        <f>ComplianceDesignTable[[#This Row],[Weight]]*ComplianceDesignTable[[#This Row],[Estimated Percentage applied]]</f>
        <v>0</v>
      </c>
      <c r="M47" s="74"/>
      <c r="N47" s="63"/>
      <c r="O47" s="63"/>
      <c r="P47" s="63"/>
      <c r="Q47" s="63"/>
      <c r="R47" s="63"/>
      <c r="S47" s="63"/>
      <c r="T47" s="63"/>
      <c r="U47" s="63"/>
      <c r="V47" s="63"/>
      <c r="W47" s="64"/>
    </row>
    <row r="48" spans="1:23" x14ac:dyDescent="0.5">
      <c r="A48" s="65" t="s">
        <v>453</v>
      </c>
      <c r="B48" s="65" t="s">
        <v>454</v>
      </c>
      <c r="C48" s="104" t="s">
        <v>42</v>
      </c>
      <c r="D48" s="66">
        <v>0</v>
      </c>
      <c r="E48" s="65"/>
      <c r="F48" s="65"/>
      <c r="G48" s="105" t="s">
        <v>42</v>
      </c>
      <c r="H48" s="65" t="str">
        <f t="shared" si="5"/>
        <v/>
      </c>
      <c r="I48" s="65" t="str">
        <f t="shared" si="4"/>
        <v/>
      </c>
      <c r="J48" s="65"/>
      <c r="K48" s="65">
        <v>2</v>
      </c>
      <c r="L48" s="65">
        <f>ComplianceDesignTable[[#This Row],[Weight]]*ComplianceDesignTable[[#This Row],[Estimated Percentage applied]]</f>
        <v>0</v>
      </c>
      <c r="M48" s="74"/>
      <c r="N48" s="63"/>
      <c r="O48" s="63"/>
      <c r="P48" s="63"/>
      <c r="Q48" s="63"/>
      <c r="R48" s="63"/>
      <c r="S48" s="63"/>
      <c r="T48" s="63"/>
      <c r="U48" s="63"/>
      <c r="V48" s="63"/>
      <c r="W48" s="64"/>
    </row>
    <row r="49" spans="1:23" x14ac:dyDescent="0.5">
      <c r="A49" s="65" t="s">
        <v>456</v>
      </c>
      <c r="B49" s="65" t="s">
        <v>457</v>
      </c>
      <c r="C49" s="104" t="s">
        <v>42</v>
      </c>
      <c r="D49" s="66">
        <v>0</v>
      </c>
      <c r="E49" s="65"/>
      <c r="F49" s="65"/>
      <c r="G49" s="105" t="s">
        <v>42</v>
      </c>
      <c r="H49" s="65" t="str">
        <f t="shared" si="5"/>
        <v/>
      </c>
      <c r="I49" s="65" t="str">
        <f t="shared" si="4"/>
        <v/>
      </c>
      <c r="J49" s="65"/>
      <c r="K49" s="65">
        <v>2</v>
      </c>
      <c r="L49" s="65">
        <f>ComplianceDesignTable[[#This Row],[Weight]]*ComplianceDesignTable[[#This Row],[Estimated Percentage applied]]</f>
        <v>0</v>
      </c>
      <c r="M49" s="74"/>
      <c r="N49" s="63"/>
      <c r="O49" s="63"/>
      <c r="P49" s="63"/>
      <c r="Q49" s="63"/>
      <c r="R49" s="63"/>
      <c r="S49" s="63"/>
      <c r="T49" s="63"/>
      <c r="U49" s="63"/>
      <c r="V49" s="63"/>
      <c r="W49" s="64"/>
    </row>
    <row r="50" spans="1:23" ht="14.7" thickBot="1" x14ac:dyDescent="0.55000000000000004">
      <c r="A50" s="75" t="s">
        <v>435</v>
      </c>
      <c r="B50" s="75" t="s">
        <v>460</v>
      </c>
      <c r="C50" s="75"/>
      <c r="D50" s="75"/>
      <c r="E50" s="75"/>
      <c r="F50" s="75"/>
      <c r="G50" s="75" t="s">
        <v>42</v>
      </c>
      <c r="H50" s="75" t="str">
        <f t="shared" si="5"/>
        <v/>
      </c>
      <c r="I50" s="75" t="str">
        <f t="shared" si="4"/>
        <v/>
      </c>
      <c r="J50" s="75"/>
      <c r="K50" s="75"/>
      <c r="L50" s="65">
        <v>0</v>
      </c>
      <c r="M50" s="75"/>
      <c r="N50" s="63"/>
      <c r="O50" s="63"/>
      <c r="P50" s="63"/>
      <c r="Q50" s="63"/>
      <c r="R50" s="63"/>
      <c r="S50" s="63"/>
      <c r="T50" s="63"/>
      <c r="U50" s="63"/>
      <c r="V50" s="63"/>
      <c r="W50" s="64"/>
    </row>
    <row r="51" spans="1:23" ht="26" x14ac:dyDescent="0.5">
      <c r="A51" s="65" t="s">
        <v>437</v>
      </c>
      <c r="B51" s="65" t="s">
        <v>462</v>
      </c>
      <c r="C51" s="104" t="s">
        <v>42</v>
      </c>
      <c r="D51" s="66">
        <v>0</v>
      </c>
      <c r="E51" s="65"/>
      <c r="F51" s="91" t="s">
        <v>362</v>
      </c>
      <c r="G51" s="105" t="s">
        <v>42</v>
      </c>
      <c r="H51" s="65" t="str">
        <f t="shared" si="5"/>
        <v/>
      </c>
      <c r="I51" s="65" t="str">
        <f t="shared" si="4"/>
        <v/>
      </c>
      <c r="J51" s="65" t="s">
        <v>463</v>
      </c>
      <c r="K51" s="65">
        <v>5</v>
      </c>
      <c r="L51" s="65">
        <f>ComplianceDesignTable[[#This Row],[Weight]]*ComplianceDesignTable[[#This Row],[Estimated Percentage applied]]</f>
        <v>0</v>
      </c>
      <c r="M51" s="74"/>
      <c r="N51" s="63"/>
      <c r="O51" s="63"/>
      <c r="P51" s="63"/>
      <c r="Q51" s="63"/>
      <c r="R51" s="63"/>
      <c r="S51" s="63"/>
      <c r="T51" s="63"/>
      <c r="U51" s="63"/>
      <c r="V51" s="63"/>
      <c r="W51" s="64"/>
    </row>
    <row r="52" spans="1:23" ht="39" x14ac:dyDescent="0.5">
      <c r="A52" s="65" t="s">
        <v>440</v>
      </c>
      <c r="B52" s="65" t="s">
        <v>643</v>
      </c>
      <c r="C52" s="104" t="s">
        <v>42</v>
      </c>
      <c r="D52" s="66">
        <v>0</v>
      </c>
      <c r="E52" s="156"/>
      <c r="F52" s="65"/>
      <c r="G52" s="105" t="s">
        <v>42</v>
      </c>
      <c r="H52" s="65" t="str">
        <f t="shared" si="5"/>
        <v/>
      </c>
      <c r="I52" s="65" t="str">
        <f t="shared" si="4"/>
        <v/>
      </c>
      <c r="J52" s="65" t="s">
        <v>466</v>
      </c>
      <c r="K52" s="65">
        <v>1</v>
      </c>
      <c r="L52" s="65">
        <f>ComplianceDesignTable[[#This Row],[Weight]]*ComplianceDesignTable[[#This Row],[Estimated Percentage applied]]</f>
        <v>0</v>
      </c>
      <c r="M52" s="74"/>
      <c r="N52" s="63"/>
      <c r="O52" s="63"/>
      <c r="P52" s="63"/>
      <c r="Q52" s="63"/>
      <c r="R52" s="63"/>
      <c r="S52" s="63"/>
      <c r="T52" s="63"/>
      <c r="U52" s="63"/>
      <c r="V52" s="63"/>
      <c r="W52" s="64"/>
    </row>
    <row r="53" spans="1:23" ht="26" x14ac:dyDescent="0.5">
      <c r="A53" s="65" t="s">
        <v>446</v>
      </c>
      <c r="B53" s="65" t="s">
        <v>468</v>
      </c>
      <c r="C53" s="104" t="s">
        <v>42</v>
      </c>
      <c r="D53" s="66">
        <v>0</v>
      </c>
      <c r="E53" s="65"/>
      <c r="F53" s="65"/>
      <c r="G53" s="105" t="s">
        <v>42</v>
      </c>
      <c r="H53" s="65" t="str">
        <f t="shared" si="5"/>
        <v/>
      </c>
      <c r="I53" s="65" t="str">
        <f t="shared" si="4"/>
        <v/>
      </c>
      <c r="J53" s="65" t="s">
        <v>469</v>
      </c>
      <c r="K53" s="65">
        <v>4</v>
      </c>
      <c r="L53" s="65">
        <f>ComplianceDesignTable[[#This Row],[Weight]]*ComplianceDesignTable[[#This Row],[Estimated Percentage applied]]</f>
        <v>0</v>
      </c>
      <c r="M53" s="74"/>
      <c r="N53" s="63"/>
      <c r="O53" s="63"/>
      <c r="P53" s="63"/>
      <c r="Q53" s="63"/>
      <c r="R53" s="63"/>
      <c r="S53" s="63"/>
      <c r="T53" s="63"/>
      <c r="U53" s="63"/>
      <c r="V53" s="63"/>
      <c r="W53" s="64"/>
    </row>
    <row r="54" spans="1:23" ht="14.7" thickBot="1" x14ac:dyDescent="0.55000000000000004">
      <c r="A54" s="102" t="s">
        <v>470</v>
      </c>
      <c r="B54" s="102" t="s">
        <v>471</v>
      </c>
      <c r="C54" s="102"/>
      <c r="D54" s="149"/>
      <c r="E54" s="102"/>
      <c r="F54" s="102"/>
      <c r="G54" s="102" t="s">
        <v>39</v>
      </c>
      <c r="H54" s="102" t="str">
        <f t="shared" si="5"/>
        <v/>
      </c>
      <c r="I54" s="102" t="str">
        <f>IF(D54="Not Applicable","Not Applicable","")</f>
        <v/>
      </c>
      <c r="J54" s="102"/>
      <c r="K54" s="102">
        <f>SUM(K55:K71)</f>
        <v>33</v>
      </c>
      <c r="L54" s="102">
        <f>SUM(L55:L71)</f>
        <v>0</v>
      </c>
      <c r="M54" s="144">
        <f>ComplianceDesignTable[[#This Row],[Score]]/ComplianceDesignTable[[#This Row],[Weight]]</f>
        <v>0</v>
      </c>
      <c r="N54" s="63"/>
      <c r="O54" s="63"/>
      <c r="P54" s="63"/>
      <c r="Q54" s="63"/>
      <c r="R54" s="63"/>
      <c r="S54" s="63"/>
      <c r="T54" s="63"/>
      <c r="U54" s="63"/>
      <c r="V54" s="63"/>
      <c r="W54" s="64"/>
    </row>
    <row r="55" spans="1:23" ht="15" thickTop="1" thickBot="1" x14ac:dyDescent="0.55000000000000004">
      <c r="A55" s="100" t="s">
        <v>472</v>
      </c>
      <c r="B55" s="100" t="s">
        <v>473</v>
      </c>
      <c r="C55" s="100"/>
      <c r="D55" s="100"/>
      <c r="E55" s="100"/>
      <c r="F55" s="100"/>
      <c r="G55" s="100" t="s">
        <v>42</v>
      </c>
      <c r="H55" s="100"/>
      <c r="I55" s="100"/>
      <c r="J55" s="100"/>
      <c r="K55" s="100"/>
      <c r="L55" s="100"/>
      <c r="M55" s="100"/>
      <c r="N55" s="63"/>
      <c r="O55" s="63"/>
      <c r="P55" s="63"/>
      <c r="Q55" s="63"/>
      <c r="R55" s="63"/>
      <c r="S55" s="63"/>
      <c r="T55" s="63"/>
      <c r="U55" s="63"/>
      <c r="V55" s="63"/>
      <c r="W55" s="64"/>
    </row>
    <row r="56" spans="1:23" ht="409.6" x14ac:dyDescent="0.5">
      <c r="A56" s="65" t="s">
        <v>474</v>
      </c>
      <c r="B56" s="65" t="s">
        <v>475</v>
      </c>
      <c r="C56" s="104" t="s">
        <v>42</v>
      </c>
      <c r="D56" s="66">
        <v>0</v>
      </c>
      <c r="E56" s="65"/>
      <c r="F56" s="65"/>
      <c r="G56" s="105" t="s">
        <v>42</v>
      </c>
      <c r="H56" s="65" t="str">
        <f t="shared" si="5"/>
        <v/>
      </c>
      <c r="I56" s="65" t="str">
        <f t="shared" si="4"/>
        <v/>
      </c>
      <c r="J56" s="65" t="s">
        <v>476</v>
      </c>
      <c r="K56" s="65">
        <v>5</v>
      </c>
      <c r="L56" s="65">
        <f>ComplianceDesignTable[[#This Row],[Weight]]*ComplianceDesignTable[[#This Row],[Estimated Percentage applied]]</f>
        <v>0</v>
      </c>
      <c r="M56" s="74"/>
      <c r="N56" s="63"/>
      <c r="O56" s="63"/>
      <c r="P56" s="63"/>
      <c r="Q56" s="63"/>
      <c r="R56" s="63"/>
      <c r="S56" s="63"/>
      <c r="T56" s="63"/>
      <c r="U56" s="63"/>
      <c r="V56" s="63"/>
      <c r="W56" s="64"/>
    </row>
    <row r="57" spans="1:23" x14ac:dyDescent="0.5">
      <c r="A57" s="65" t="s">
        <v>477</v>
      </c>
      <c r="B57" s="65" t="s">
        <v>478</v>
      </c>
      <c r="C57" s="104" t="s">
        <v>42</v>
      </c>
      <c r="D57" s="66">
        <v>0</v>
      </c>
      <c r="E57" s="65"/>
      <c r="F57" s="65"/>
      <c r="G57" s="105" t="s">
        <v>42</v>
      </c>
      <c r="H57" s="65" t="str">
        <f t="shared" si="5"/>
        <v/>
      </c>
      <c r="I57" s="65" t="str">
        <f t="shared" si="4"/>
        <v/>
      </c>
      <c r="J57" s="65" t="s">
        <v>479</v>
      </c>
      <c r="K57" s="65">
        <v>5</v>
      </c>
      <c r="L57" s="65">
        <f>ComplianceDesignTable[[#This Row],[Weight]]*ComplianceDesignTable[[#This Row],[Estimated Percentage applied]]</f>
        <v>0</v>
      </c>
      <c r="M57" s="74"/>
      <c r="N57" s="63"/>
      <c r="O57" s="63"/>
      <c r="P57" s="63"/>
      <c r="Q57" s="63"/>
      <c r="R57" s="63"/>
      <c r="S57" s="63"/>
      <c r="T57" s="63"/>
      <c r="U57" s="63"/>
      <c r="V57" s="63"/>
      <c r="W57" s="64"/>
    </row>
    <row r="58" spans="1:23" x14ac:dyDescent="0.5">
      <c r="A58" s="65" t="s">
        <v>480</v>
      </c>
      <c r="B58" s="65" t="s">
        <v>481</v>
      </c>
      <c r="C58" s="104" t="s">
        <v>42</v>
      </c>
      <c r="D58" s="66">
        <v>0</v>
      </c>
      <c r="E58" s="65"/>
      <c r="F58" s="65"/>
      <c r="G58" s="105" t="s">
        <v>42</v>
      </c>
      <c r="H58" s="65" t="str">
        <f t="shared" si="5"/>
        <v/>
      </c>
      <c r="I58" s="65" t="str">
        <f t="shared" si="4"/>
        <v/>
      </c>
      <c r="J58" s="65" t="s">
        <v>482</v>
      </c>
      <c r="K58" s="65">
        <v>5</v>
      </c>
      <c r="L58" s="65">
        <f>ComplianceDesignTable[[#This Row],[Weight]]*ComplianceDesignTable[[#This Row],[Estimated Percentage applied]]</f>
        <v>0</v>
      </c>
      <c r="M58" s="74"/>
      <c r="N58" s="63"/>
      <c r="O58" s="63"/>
      <c r="P58" s="63"/>
      <c r="Q58" s="63"/>
      <c r="R58" s="63"/>
      <c r="S58" s="63"/>
      <c r="T58" s="63"/>
      <c r="U58" s="63"/>
      <c r="V58" s="63"/>
      <c r="W58" s="64"/>
    </row>
    <row r="59" spans="1:23" ht="35.25" customHeight="1" x14ac:dyDescent="0.5">
      <c r="A59" s="65" t="s">
        <v>483</v>
      </c>
      <c r="B59" s="65" t="s">
        <v>484</v>
      </c>
      <c r="C59" s="104" t="s">
        <v>42</v>
      </c>
      <c r="D59" s="66">
        <v>0</v>
      </c>
      <c r="E59" s="65"/>
      <c r="F59" s="65"/>
      <c r="G59" s="105" t="s">
        <v>42</v>
      </c>
      <c r="H59" s="65" t="str">
        <f t="shared" si="5"/>
        <v/>
      </c>
      <c r="I59" s="65" t="str">
        <f t="shared" si="4"/>
        <v/>
      </c>
      <c r="J59" s="65" t="s">
        <v>644</v>
      </c>
      <c r="K59" s="65">
        <v>5</v>
      </c>
      <c r="L59" s="65">
        <f>ComplianceDesignTable[[#This Row],[Weight]]*ComplianceDesignTable[[#This Row],[Estimated Percentage applied]]</f>
        <v>0</v>
      </c>
      <c r="M59" s="74"/>
      <c r="N59" s="63"/>
      <c r="O59" s="63"/>
      <c r="P59" s="63"/>
      <c r="Q59" s="63"/>
      <c r="R59" s="63"/>
      <c r="S59" s="63"/>
      <c r="T59" s="63"/>
      <c r="U59" s="63"/>
      <c r="V59" s="63"/>
      <c r="W59" s="64"/>
    </row>
    <row r="60" spans="1:23" ht="39" x14ac:dyDescent="0.5">
      <c r="A60" s="65" t="s">
        <v>487</v>
      </c>
      <c r="B60" s="65" t="s">
        <v>488</v>
      </c>
      <c r="C60" s="104" t="s">
        <v>42</v>
      </c>
      <c r="D60" s="66">
        <v>0</v>
      </c>
      <c r="E60" s="65"/>
      <c r="F60" s="65"/>
      <c r="G60" s="105" t="s">
        <v>42</v>
      </c>
      <c r="H60" s="65" t="str">
        <f t="shared" si="5"/>
        <v/>
      </c>
      <c r="I60" s="65" t="str">
        <f t="shared" si="4"/>
        <v/>
      </c>
      <c r="J60" s="65" t="s">
        <v>489</v>
      </c>
      <c r="K60" s="65">
        <v>1</v>
      </c>
      <c r="L60" s="65">
        <f>ComplianceDesignTable[[#This Row],[Weight]]*ComplianceDesignTable[[#This Row],[Estimated Percentage applied]]</f>
        <v>0</v>
      </c>
      <c r="M60" s="74"/>
      <c r="N60" s="63"/>
      <c r="O60" s="63"/>
      <c r="P60" s="63"/>
      <c r="Q60" s="63"/>
      <c r="R60" s="63"/>
      <c r="S60" s="63"/>
      <c r="T60" s="63"/>
      <c r="U60" s="63"/>
      <c r="V60" s="63"/>
      <c r="W60" s="64"/>
    </row>
    <row r="61" spans="1:23" x14ac:dyDescent="0.5">
      <c r="A61" s="65" t="s">
        <v>490</v>
      </c>
      <c r="B61" s="65" t="s">
        <v>491</v>
      </c>
      <c r="C61" s="104" t="s">
        <v>42</v>
      </c>
      <c r="D61" s="66">
        <v>0</v>
      </c>
      <c r="E61" s="65"/>
      <c r="F61" s="65"/>
      <c r="G61" s="105" t="s">
        <v>42</v>
      </c>
      <c r="H61" s="65" t="str">
        <f t="shared" si="5"/>
        <v/>
      </c>
      <c r="I61" s="65" t="str">
        <f t="shared" si="4"/>
        <v/>
      </c>
      <c r="J61" s="65" t="s">
        <v>494</v>
      </c>
      <c r="K61" s="65">
        <v>1</v>
      </c>
      <c r="L61" s="65">
        <f>ComplianceDesignTable[[#This Row],[Weight]]*ComplianceDesignTable[[#This Row],[Estimated Percentage applied]]</f>
        <v>0</v>
      </c>
      <c r="M61" s="74"/>
      <c r="N61" s="63"/>
      <c r="O61" s="63"/>
      <c r="P61" s="63"/>
      <c r="Q61" s="63"/>
      <c r="R61" s="63"/>
      <c r="S61" s="63"/>
      <c r="T61" s="63"/>
      <c r="U61" s="63"/>
      <c r="V61" s="63"/>
      <c r="W61" s="64"/>
    </row>
    <row r="62" spans="1:23" ht="26" x14ac:dyDescent="0.5">
      <c r="A62" s="65" t="s">
        <v>495</v>
      </c>
      <c r="B62" s="65" t="s">
        <v>645</v>
      </c>
      <c r="C62" s="104" t="s">
        <v>42</v>
      </c>
      <c r="D62" s="66">
        <v>0</v>
      </c>
      <c r="E62" s="65"/>
      <c r="F62" s="65"/>
      <c r="G62" s="105" t="s">
        <v>42</v>
      </c>
      <c r="H62" s="65" t="str">
        <f t="shared" si="5"/>
        <v/>
      </c>
      <c r="I62" s="65" t="str">
        <f t="shared" si="4"/>
        <v/>
      </c>
      <c r="J62" s="65" t="s">
        <v>646</v>
      </c>
      <c r="K62" s="65">
        <v>3</v>
      </c>
      <c r="L62" s="65">
        <f>ComplianceDesignTable[[#This Row],[Weight]]*ComplianceDesignTable[[#This Row],[Estimated Percentage applied]]</f>
        <v>0</v>
      </c>
      <c r="M62" s="74"/>
      <c r="N62" s="63"/>
      <c r="O62" s="63"/>
      <c r="P62" s="63"/>
      <c r="Q62" s="63"/>
      <c r="R62" s="63"/>
      <c r="S62" s="63"/>
      <c r="T62" s="63"/>
      <c r="U62" s="63"/>
      <c r="V62" s="63"/>
      <c r="W62" s="64"/>
    </row>
    <row r="63" spans="1:23" x14ac:dyDescent="0.5">
      <c r="A63" s="65" t="s">
        <v>497</v>
      </c>
      <c r="B63" s="65" t="s">
        <v>498</v>
      </c>
      <c r="C63" s="104" t="s">
        <v>42</v>
      </c>
      <c r="D63" s="66">
        <v>0</v>
      </c>
      <c r="E63" s="65"/>
      <c r="F63" s="65"/>
      <c r="G63" s="105" t="s">
        <v>42</v>
      </c>
      <c r="H63" s="65"/>
      <c r="I63" s="65"/>
      <c r="J63" s="65"/>
      <c r="K63" s="65">
        <v>1</v>
      </c>
      <c r="L63" s="65">
        <f>ComplianceDesignTable[[#This Row],[Weight]]*ComplianceDesignTable[[#This Row],[Estimated Percentage applied]]</f>
        <v>0</v>
      </c>
      <c r="M63" s="74"/>
      <c r="N63" s="63"/>
      <c r="O63" s="63"/>
      <c r="P63" s="63"/>
      <c r="Q63" s="63"/>
      <c r="R63" s="63"/>
      <c r="S63" s="63"/>
      <c r="T63" s="63"/>
      <c r="U63" s="63"/>
      <c r="V63" s="63"/>
      <c r="W63" s="64"/>
    </row>
    <row r="64" spans="1:23" ht="39" x14ac:dyDescent="0.5">
      <c r="A64" s="65" t="s">
        <v>499</v>
      </c>
      <c r="B64" s="65" t="s">
        <v>500</v>
      </c>
      <c r="C64" s="104" t="s">
        <v>42</v>
      </c>
      <c r="D64" s="66">
        <v>0</v>
      </c>
      <c r="E64" s="65"/>
      <c r="F64" s="65"/>
      <c r="G64" s="105" t="s">
        <v>42</v>
      </c>
      <c r="H64" s="65" t="str">
        <f t="shared" si="5"/>
        <v/>
      </c>
      <c r="I64" s="65" t="str">
        <f t="shared" si="4"/>
        <v/>
      </c>
      <c r="J64" s="65" t="s">
        <v>502</v>
      </c>
      <c r="K64" s="65">
        <v>1</v>
      </c>
      <c r="L64" s="65">
        <f>ComplianceDesignTable[[#This Row],[Weight]]*ComplianceDesignTable[[#This Row],[Estimated Percentage applied]]</f>
        <v>0</v>
      </c>
      <c r="M64" s="74"/>
      <c r="N64" s="63"/>
      <c r="O64" s="63"/>
      <c r="P64" s="63"/>
      <c r="Q64" s="63"/>
      <c r="R64" s="63"/>
      <c r="S64" s="63"/>
      <c r="T64" s="63"/>
      <c r="U64" s="63"/>
      <c r="V64" s="63"/>
      <c r="W64" s="64"/>
    </row>
    <row r="65" spans="1:23" ht="14.7" thickBot="1" x14ac:dyDescent="0.55000000000000004">
      <c r="A65" s="100" t="s">
        <v>503</v>
      </c>
      <c r="B65" s="100" t="s">
        <v>504</v>
      </c>
      <c r="C65" s="100"/>
      <c r="D65" s="100"/>
      <c r="E65" s="100"/>
      <c r="F65" s="100"/>
      <c r="G65" s="100" t="s">
        <v>42</v>
      </c>
      <c r="H65" s="100"/>
      <c r="I65" s="100"/>
      <c r="J65" s="100"/>
      <c r="K65" s="100"/>
      <c r="L65" s="100"/>
      <c r="M65" s="100"/>
      <c r="N65" s="78"/>
      <c r="O65" s="78"/>
      <c r="P65" s="78"/>
      <c r="Q65" s="78"/>
      <c r="R65" s="78"/>
      <c r="S65" s="78"/>
      <c r="T65" s="78"/>
      <c r="U65" s="78"/>
      <c r="V65" s="78"/>
      <c r="W65" s="79"/>
    </row>
    <row r="66" spans="1:23" ht="286.7" x14ac:dyDescent="0.5">
      <c r="A66" s="63" t="s">
        <v>505</v>
      </c>
      <c r="B66" s="63" t="s">
        <v>506</v>
      </c>
      <c r="C66" s="104" t="s">
        <v>42</v>
      </c>
      <c r="D66" s="145">
        <v>0</v>
      </c>
      <c r="E66" s="63"/>
      <c r="F66" s="63"/>
      <c r="G66" s="105" t="s">
        <v>42</v>
      </c>
      <c r="H66" s="63" t="str">
        <f t="shared" si="5"/>
        <v/>
      </c>
      <c r="I66" s="63" t="str">
        <f t="shared" si="4"/>
        <v/>
      </c>
      <c r="J66" s="63" t="s">
        <v>647</v>
      </c>
      <c r="K66" s="63">
        <v>1</v>
      </c>
      <c r="L66" s="65">
        <f>ComplianceDesignTable[[#This Row],[Weight]]*ComplianceDesignTable[[#This Row],[Estimated Percentage applied]]</f>
        <v>0</v>
      </c>
      <c r="M66" s="146"/>
    </row>
    <row r="67" spans="1:23" ht="258" x14ac:dyDescent="0.5">
      <c r="A67" s="63" t="s">
        <v>508</v>
      </c>
      <c r="B67" s="63" t="s">
        <v>509</v>
      </c>
      <c r="C67" s="104" t="s">
        <v>42</v>
      </c>
      <c r="D67" s="145">
        <v>0</v>
      </c>
      <c r="E67" s="63"/>
      <c r="F67" s="63"/>
      <c r="G67" s="105" t="s">
        <v>42</v>
      </c>
      <c r="H67" s="63"/>
      <c r="I67" s="63"/>
      <c r="J67" s="63" t="s">
        <v>510</v>
      </c>
      <c r="K67" s="63">
        <v>5</v>
      </c>
      <c r="L67" s="65">
        <f>ComplianceDesignTable[[#This Row],[Weight]]*ComplianceDesignTable[[#This Row],[Estimated Percentage applied]]</f>
        <v>0</v>
      </c>
      <c r="M67" s="146"/>
    </row>
  </sheetData>
  <phoneticPr fontId="24" type="noConversion"/>
  <conditionalFormatting sqref="G45">
    <cfRule type="cellIs" dxfId="419" priority="123" operator="equal">
      <formula>"Low"</formula>
    </cfRule>
    <cfRule type="cellIs" dxfId="418" priority="124" operator="equal">
      <formula>"Medium"</formula>
    </cfRule>
    <cfRule type="cellIs" dxfId="417" priority="125" operator="equal">
      <formula>"High"</formula>
    </cfRule>
  </conditionalFormatting>
  <conditionalFormatting sqref="G49">
    <cfRule type="cellIs" dxfId="416" priority="120" operator="equal">
      <formula>"Low"</formula>
    </cfRule>
    <cfRule type="cellIs" dxfId="415" priority="121" operator="equal">
      <formula>"Medium"</formula>
    </cfRule>
    <cfRule type="cellIs" dxfId="414" priority="122" operator="equal">
      <formula>"High"</formula>
    </cfRule>
  </conditionalFormatting>
  <conditionalFormatting sqref="G35">
    <cfRule type="cellIs" dxfId="413" priority="105" operator="equal">
      <formula>"Low"</formula>
    </cfRule>
    <cfRule type="cellIs" dxfId="412" priority="106" operator="equal">
      <formula>"Medium"</formula>
    </cfRule>
    <cfRule type="cellIs" dxfId="411" priority="107" operator="equal">
      <formula>"High"</formula>
    </cfRule>
  </conditionalFormatting>
  <conditionalFormatting sqref="C42">
    <cfRule type="cellIs" dxfId="410" priority="85" operator="equal">
      <formula>"Partial Implemented"</formula>
    </cfRule>
    <cfRule type="cellIs" dxfId="409" priority="86" operator="equal">
      <formula>"Not Implemented"</formula>
    </cfRule>
    <cfRule type="cellIs" dxfId="408" priority="87" operator="equal">
      <formula>"Unknown to be validated"</formula>
    </cfRule>
    <cfRule type="cellIs" dxfId="407" priority="88" operator="equal">
      <formula>"Implemented"</formula>
    </cfRule>
  </conditionalFormatting>
  <conditionalFormatting sqref="C51">
    <cfRule type="cellIs" dxfId="406" priority="53" operator="equal">
      <formula>"Partial Implemented"</formula>
    </cfRule>
    <cfRule type="cellIs" dxfId="405" priority="54" operator="equal">
      <formula>"Not Implemented"</formula>
    </cfRule>
    <cfRule type="cellIs" dxfId="404" priority="55" operator="equal">
      <formula>"Unknown to be validated"</formula>
    </cfRule>
    <cfRule type="cellIs" dxfId="403" priority="56" operator="equal">
      <formula>"Implemented"</formula>
    </cfRule>
  </conditionalFormatting>
  <conditionalFormatting sqref="C54:D54 C13 C20 C37">
    <cfRule type="cellIs" dxfId="402" priority="343" operator="equal">
      <formula>"Partial Implemented"</formula>
    </cfRule>
    <cfRule type="cellIs" dxfId="401" priority="344" operator="equal">
      <formula>"Not Implemented"</formula>
    </cfRule>
    <cfRule type="cellIs" dxfId="400" priority="345" operator="equal">
      <formula>"Unknown to be validated"</formula>
    </cfRule>
    <cfRule type="cellIs" dxfId="399" priority="346" operator="equal">
      <formula>"Implemented"</formula>
    </cfRule>
  </conditionalFormatting>
  <conditionalFormatting sqref="G13 G54 G37:G38">
    <cfRule type="cellIs" dxfId="398" priority="340" operator="equal">
      <formula>"Low"</formula>
    </cfRule>
    <cfRule type="cellIs" dxfId="397" priority="341" operator="equal">
      <formula>"Medium"</formula>
    </cfRule>
    <cfRule type="cellIs" dxfId="396" priority="342" operator="equal">
      <formula>"High"</formula>
    </cfRule>
  </conditionalFormatting>
  <conditionalFormatting sqref="G6:G7">
    <cfRule type="cellIs" dxfId="395" priority="309" operator="equal">
      <formula>"Low"</formula>
    </cfRule>
    <cfRule type="cellIs" dxfId="394" priority="310" operator="equal">
      <formula>"Medium"</formula>
    </cfRule>
    <cfRule type="cellIs" dxfId="393" priority="311" operator="equal">
      <formula>"High"</formula>
    </cfRule>
  </conditionalFormatting>
  <conditionalFormatting sqref="G22">
    <cfRule type="cellIs" dxfId="392" priority="261" operator="equal">
      <formula>"Low"</formula>
    </cfRule>
    <cfRule type="cellIs" dxfId="391" priority="262" operator="equal">
      <formula>"Medium"</formula>
    </cfRule>
    <cfRule type="cellIs" dxfId="390" priority="263" operator="equal">
      <formula>"High"</formula>
    </cfRule>
  </conditionalFormatting>
  <conditionalFormatting sqref="C2">
    <cfRule type="cellIs" dxfId="389" priority="336" operator="equal">
      <formula>"Partial Implemented"</formula>
    </cfRule>
    <cfRule type="cellIs" dxfId="388" priority="337" operator="equal">
      <formula>"Not Implemented"</formula>
    </cfRule>
    <cfRule type="cellIs" dxfId="387" priority="338" operator="equal">
      <formula>"Unknown to be validated"</formula>
    </cfRule>
    <cfRule type="cellIs" dxfId="386" priority="339" operator="equal">
      <formula>"Implemented"</formula>
    </cfRule>
  </conditionalFormatting>
  <conditionalFormatting sqref="G2">
    <cfRule type="cellIs" dxfId="385" priority="333" operator="equal">
      <formula>"Low"</formula>
    </cfRule>
    <cfRule type="cellIs" dxfId="384" priority="334" operator="equal">
      <formula>"Medium"</formula>
    </cfRule>
    <cfRule type="cellIs" dxfId="383" priority="335" operator="equal">
      <formula>"High"</formula>
    </cfRule>
  </conditionalFormatting>
  <conditionalFormatting sqref="G11">
    <cfRule type="cellIs" dxfId="382" priority="244" operator="equal">
      <formula>"Low"</formula>
    </cfRule>
    <cfRule type="cellIs" dxfId="381" priority="245" operator="equal">
      <formula>"Medium"</formula>
    </cfRule>
    <cfRule type="cellIs" dxfId="380" priority="246" operator="equal">
      <formula>"High"</formula>
    </cfRule>
  </conditionalFormatting>
  <conditionalFormatting sqref="C18">
    <cfRule type="cellIs" dxfId="379" priority="285" operator="equal">
      <formula>"Partial Implemented"</formula>
    </cfRule>
    <cfRule type="cellIs" dxfId="378" priority="286" operator="equal">
      <formula>"Not Implemented"</formula>
    </cfRule>
    <cfRule type="cellIs" dxfId="377" priority="287" operator="equal">
      <formula>"Unknown to be validated"</formula>
    </cfRule>
    <cfRule type="cellIs" dxfId="376" priority="288" operator="equal">
      <formula>"Implemented"</formula>
    </cfRule>
  </conditionalFormatting>
  <conditionalFormatting sqref="G16">
    <cfRule type="cellIs" dxfId="375" priority="282" operator="equal">
      <formula>"Low"</formula>
    </cfRule>
    <cfRule type="cellIs" dxfId="374" priority="283" operator="equal">
      <formula>"Medium"</formula>
    </cfRule>
    <cfRule type="cellIs" dxfId="373" priority="284" operator="equal">
      <formula>"High"</formula>
    </cfRule>
  </conditionalFormatting>
  <conditionalFormatting sqref="C8">
    <cfRule type="cellIs" dxfId="372" priority="329" operator="equal">
      <formula>"Partial Implemented"</formula>
    </cfRule>
    <cfRule type="cellIs" dxfId="371" priority="330" operator="equal">
      <formula>"Not Implemented"</formula>
    </cfRule>
    <cfRule type="cellIs" dxfId="370" priority="331" operator="equal">
      <formula>"Unknown to be validated"</formula>
    </cfRule>
    <cfRule type="cellIs" dxfId="369" priority="332" operator="equal">
      <formula>"Implemented"</formula>
    </cfRule>
  </conditionalFormatting>
  <conditionalFormatting sqref="G8">
    <cfRule type="cellIs" dxfId="368" priority="326" operator="equal">
      <formula>"Low"</formula>
    </cfRule>
    <cfRule type="cellIs" dxfId="367" priority="327" operator="equal">
      <formula>"Medium"</formula>
    </cfRule>
    <cfRule type="cellIs" dxfId="366" priority="328" operator="equal">
      <formula>"High"</formula>
    </cfRule>
  </conditionalFormatting>
  <conditionalFormatting sqref="C4">
    <cfRule type="cellIs" dxfId="365" priority="322" operator="equal">
      <formula>"Partial Implemented"</formula>
    </cfRule>
    <cfRule type="cellIs" dxfId="364" priority="323" operator="equal">
      <formula>"Not Implemented"</formula>
    </cfRule>
    <cfRule type="cellIs" dxfId="363" priority="324" operator="equal">
      <formula>"Unknown to be validated"</formula>
    </cfRule>
    <cfRule type="cellIs" dxfId="362" priority="325" operator="equal">
      <formula>"Implemented"</formula>
    </cfRule>
  </conditionalFormatting>
  <conditionalFormatting sqref="C5:C7">
    <cfRule type="cellIs" dxfId="361" priority="318" operator="equal">
      <formula>"Partial Implemented"</formula>
    </cfRule>
    <cfRule type="cellIs" dxfId="360" priority="319" operator="equal">
      <formula>"Not Implemented"</formula>
    </cfRule>
    <cfRule type="cellIs" dxfId="359" priority="320" operator="equal">
      <formula>"Unknown to be validated"</formula>
    </cfRule>
    <cfRule type="cellIs" dxfId="358" priority="321" operator="equal">
      <formula>"Implemented"</formula>
    </cfRule>
  </conditionalFormatting>
  <conditionalFormatting sqref="G5">
    <cfRule type="cellIs" dxfId="357" priority="315" operator="equal">
      <formula>"Low"</formula>
    </cfRule>
    <cfRule type="cellIs" dxfId="356" priority="316" operator="equal">
      <formula>"Medium"</formula>
    </cfRule>
    <cfRule type="cellIs" dxfId="355" priority="317" operator="equal">
      <formula>"High"</formula>
    </cfRule>
  </conditionalFormatting>
  <conditionalFormatting sqref="G4">
    <cfRule type="cellIs" dxfId="354" priority="312" operator="equal">
      <formula>"Low"</formula>
    </cfRule>
    <cfRule type="cellIs" dxfId="353" priority="313" operator="equal">
      <formula>"Medium"</formula>
    </cfRule>
    <cfRule type="cellIs" dxfId="352" priority="314" operator="equal">
      <formula>"High"</formula>
    </cfRule>
  </conditionalFormatting>
  <conditionalFormatting sqref="G23">
    <cfRule type="cellIs" dxfId="351" priority="258" operator="equal">
      <formula>"Low"</formula>
    </cfRule>
    <cfRule type="cellIs" dxfId="350" priority="259" operator="equal">
      <formula>"Medium"</formula>
    </cfRule>
    <cfRule type="cellIs" dxfId="349" priority="260" operator="equal">
      <formula>"High"</formula>
    </cfRule>
  </conditionalFormatting>
  <conditionalFormatting sqref="C15">
    <cfRule type="cellIs" dxfId="348" priority="305" operator="equal">
      <formula>"Partial Implemented"</formula>
    </cfRule>
    <cfRule type="cellIs" dxfId="347" priority="306" operator="equal">
      <formula>"Not Implemented"</formula>
    </cfRule>
    <cfRule type="cellIs" dxfId="346" priority="307" operator="equal">
      <formula>"Unknown to be validated"</formula>
    </cfRule>
    <cfRule type="cellIs" dxfId="345" priority="308" operator="equal">
      <formula>"Implemented"</formula>
    </cfRule>
  </conditionalFormatting>
  <conditionalFormatting sqref="C17">
    <cfRule type="cellIs" dxfId="344" priority="301" operator="equal">
      <formula>"Partial Implemented"</formula>
    </cfRule>
    <cfRule type="cellIs" dxfId="343" priority="302" operator="equal">
      <formula>"Not Implemented"</formula>
    </cfRule>
    <cfRule type="cellIs" dxfId="342" priority="303" operator="equal">
      <formula>"Unknown to be validated"</formula>
    </cfRule>
    <cfRule type="cellIs" dxfId="341" priority="304" operator="equal">
      <formula>"Implemented"</formula>
    </cfRule>
  </conditionalFormatting>
  <conditionalFormatting sqref="C21">
    <cfRule type="cellIs" dxfId="340" priority="297" operator="equal">
      <formula>"Partial Implemented"</formula>
    </cfRule>
    <cfRule type="cellIs" dxfId="339" priority="298" operator="equal">
      <formula>"Not Implemented"</formula>
    </cfRule>
    <cfRule type="cellIs" dxfId="338" priority="299" operator="equal">
      <formula>"Unknown to be validated"</formula>
    </cfRule>
    <cfRule type="cellIs" dxfId="337" priority="300" operator="equal">
      <formula>"Implemented"</formula>
    </cfRule>
  </conditionalFormatting>
  <conditionalFormatting sqref="C16">
    <cfRule type="cellIs" dxfId="336" priority="293" operator="equal">
      <formula>"Partial Implemented"</formula>
    </cfRule>
    <cfRule type="cellIs" dxfId="335" priority="294" operator="equal">
      <formula>"Not Implemented"</formula>
    </cfRule>
    <cfRule type="cellIs" dxfId="334" priority="295" operator="equal">
      <formula>"Unknown to be validated"</formula>
    </cfRule>
    <cfRule type="cellIs" dxfId="333" priority="296" operator="equal">
      <formula>"Implemented"</formula>
    </cfRule>
  </conditionalFormatting>
  <conditionalFormatting sqref="C19">
    <cfRule type="cellIs" dxfId="332" priority="289" operator="equal">
      <formula>"Partial Implemented"</formula>
    </cfRule>
    <cfRule type="cellIs" dxfId="331" priority="290" operator="equal">
      <formula>"Not Implemented"</formula>
    </cfRule>
    <cfRule type="cellIs" dxfId="330" priority="291" operator="equal">
      <formula>"Unknown to be validated"</formula>
    </cfRule>
    <cfRule type="cellIs" dxfId="329" priority="292" operator="equal">
      <formula>"Implemented"</formula>
    </cfRule>
  </conditionalFormatting>
  <conditionalFormatting sqref="G15">
    <cfRule type="cellIs" dxfId="328" priority="279" operator="equal">
      <formula>"Low"</formula>
    </cfRule>
    <cfRule type="cellIs" dxfId="327" priority="280" operator="equal">
      <formula>"Medium"</formula>
    </cfRule>
    <cfRule type="cellIs" dxfId="326" priority="281" operator="equal">
      <formula>"High"</formula>
    </cfRule>
  </conditionalFormatting>
  <conditionalFormatting sqref="G17">
    <cfRule type="cellIs" dxfId="325" priority="276" operator="equal">
      <formula>"Low"</formula>
    </cfRule>
    <cfRule type="cellIs" dxfId="324" priority="277" operator="equal">
      <formula>"Medium"</formula>
    </cfRule>
    <cfRule type="cellIs" dxfId="323" priority="278" operator="equal">
      <formula>"High"</formula>
    </cfRule>
  </conditionalFormatting>
  <conditionalFormatting sqref="G19">
    <cfRule type="cellIs" dxfId="322" priority="273" operator="equal">
      <formula>"Low"</formula>
    </cfRule>
    <cfRule type="cellIs" dxfId="321" priority="274" operator="equal">
      <formula>"Medium"</formula>
    </cfRule>
    <cfRule type="cellIs" dxfId="320" priority="275" operator="equal">
      <formula>"High"</formula>
    </cfRule>
  </conditionalFormatting>
  <conditionalFormatting sqref="G18">
    <cfRule type="cellIs" dxfId="319" priority="270" operator="equal">
      <formula>"Low"</formula>
    </cfRule>
    <cfRule type="cellIs" dxfId="318" priority="271" operator="equal">
      <formula>"Medium"</formula>
    </cfRule>
    <cfRule type="cellIs" dxfId="317" priority="272" operator="equal">
      <formula>"High"</formula>
    </cfRule>
  </conditionalFormatting>
  <conditionalFormatting sqref="G21">
    <cfRule type="cellIs" dxfId="316" priority="267" operator="equal">
      <formula>"Low"</formula>
    </cfRule>
    <cfRule type="cellIs" dxfId="315" priority="268" operator="equal">
      <formula>"Medium"</formula>
    </cfRule>
    <cfRule type="cellIs" dxfId="314" priority="269" operator="equal">
      <formula>"High"</formula>
    </cfRule>
  </conditionalFormatting>
  <conditionalFormatting sqref="G20">
    <cfRule type="cellIs" dxfId="313" priority="264" operator="equal">
      <formula>"Low"</formula>
    </cfRule>
    <cfRule type="cellIs" dxfId="312" priority="265" operator="equal">
      <formula>"Medium"</formula>
    </cfRule>
    <cfRule type="cellIs" dxfId="311" priority="266" operator="equal">
      <formula>"High"</formula>
    </cfRule>
  </conditionalFormatting>
  <conditionalFormatting sqref="C10">
    <cfRule type="cellIs" dxfId="310" priority="254" operator="equal">
      <formula>"Partial Implemented"</formula>
    </cfRule>
    <cfRule type="cellIs" dxfId="309" priority="255" operator="equal">
      <formula>"Not Implemented"</formula>
    </cfRule>
    <cfRule type="cellIs" dxfId="308" priority="256" operator="equal">
      <formula>"Unknown to be validated"</formula>
    </cfRule>
    <cfRule type="cellIs" dxfId="307" priority="257" operator="equal">
      <formula>"Implemented"</formula>
    </cfRule>
  </conditionalFormatting>
  <conditionalFormatting sqref="C11">
    <cfRule type="cellIs" dxfId="306" priority="250" operator="equal">
      <formula>"Partial Implemented"</formula>
    </cfRule>
    <cfRule type="cellIs" dxfId="305" priority="251" operator="equal">
      <formula>"Not Implemented"</formula>
    </cfRule>
    <cfRule type="cellIs" dxfId="304" priority="252" operator="equal">
      <formula>"Unknown to be validated"</formula>
    </cfRule>
    <cfRule type="cellIs" dxfId="303" priority="253" operator="equal">
      <formula>"Implemented"</formula>
    </cfRule>
  </conditionalFormatting>
  <conditionalFormatting sqref="G10">
    <cfRule type="cellIs" dxfId="302" priority="247" operator="equal">
      <formula>"Low"</formula>
    </cfRule>
    <cfRule type="cellIs" dxfId="301" priority="248" operator="equal">
      <formula>"Medium"</formula>
    </cfRule>
    <cfRule type="cellIs" dxfId="300" priority="249" operator="equal">
      <formula>"High"</formula>
    </cfRule>
  </conditionalFormatting>
  <conditionalFormatting sqref="C23">
    <cfRule type="cellIs" dxfId="299" priority="236" operator="equal">
      <formula>"Partial Implemented"</formula>
    </cfRule>
    <cfRule type="cellIs" dxfId="298" priority="237" operator="equal">
      <formula>"Not Implemented"</formula>
    </cfRule>
    <cfRule type="cellIs" dxfId="297" priority="238" operator="equal">
      <formula>"Unknown to be validated"</formula>
    </cfRule>
    <cfRule type="cellIs" dxfId="296" priority="239" operator="equal">
      <formula>"Implemented"</formula>
    </cfRule>
  </conditionalFormatting>
  <conditionalFormatting sqref="C22">
    <cfRule type="cellIs" dxfId="295" priority="240" operator="equal">
      <formula>"Partial Implemented"</formula>
    </cfRule>
    <cfRule type="cellIs" dxfId="294" priority="241" operator="equal">
      <formula>"Not Implemented"</formula>
    </cfRule>
    <cfRule type="cellIs" dxfId="293" priority="242" operator="equal">
      <formula>"Unknown to be validated"</formula>
    </cfRule>
    <cfRule type="cellIs" dxfId="292" priority="243" operator="equal">
      <formula>"Implemented"</formula>
    </cfRule>
  </conditionalFormatting>
  <conditionalFormatting sqref="C25">
    <cfRule type="cellIs" dxfId="291" priority="232" operator="equal">
      <formula>"Partial Implemented"</formula>
    </cfRule>
    <cfRule type="cellIs" dxfId="290" priority="233" operator="equal">
      <formula>"Not Implemented"</formula>
    </cfRule>
    <cfRule type="cellIs" dxfId="289" priority="234" operator="equal">
      <formula>"Unknown to be validated"</formula>
    </cfRule>
    <cfRule type="cellIs" dxfId="288" priority="235" operator="equal">
      <formula>"Implemented"</formula>
    </cfRule>
  </conditionalFormatting>
  <conditionalFormatting sqref="C27">
    <cfRule type="cellIs" dxfId="287" priority="228" operator="equal">
      <formula>"Partial Implemented"</formula>
    </cfRule>
    <cfRule type="cellIs" dxfId="286" priority="229" operator="equal">
      <formula>"Not Implemented"</formula>
    </cfRule>
    <cfRule type="cellIs" dxfId="285" priority="230" operator="equal">
      <formula>"Unknown to be validated"</formula>
    </cfRule>
    <cfRule type="cellIs" dxfId="284" priority="231" operator="equal">
      <formula>"Implemented"</formula>
    </cfRule>
  </conditionalFormatting>
  <conditionalFormatting sqref="C28">
    <cfRule type="cellIs" dxfId="283" priority="224" operator="equal">
      <formula>"Partial Implemented"</formula>
    </cfRule>
    <cfRule type="cellIs" dxfId="282" priority="225" operator="equal">
      <formula>"Not Implemented"</formula>
    </cfRule>
    <cfRule type="cellIs" dxfId="281" priority="226" operator="equal">
      <formula>"Unknown to be validated"</formula>
    </cfRule>
    <cfRule type="cellIs" dxfId="280" priority="227" operator="equal">
      <formula>"Implemented"</formula>
    </cfRule>
  </conditionalFormatting>
  <conditionalFormatting sqref="C29">
    <cfRule type="cellIs" dxfId="279" priority="220" operator="equal">
      <formula>"Partial Implemented"</formula>
    </cfRule>
    <cfRule type="cellIs" dxfId="278" priority="221" operator="equal">
      <formula>"Not Implemented"</formula>
    </cfRule>
    <cfRule type="cellIs" dxfId="277" priority="222" operator="equal">
      <formula>"Unknown to be validated"</formula>
    </cfRule>
    <cfRule type="cellIs" dxfId="276" priority="223" operator="equal">
      <formula>"Implemented"</formula>
    </cfRule>
  </conditionalFormatting>
  <conditionalFormatting sqref="C32">
    <cfRule type="cellIs" dxfId="275" priority="216" operator="equal">
      <formula>"Partial Implemented"</formula>
    </cfRule>
    <cfRule type="cellIs" dxfId="274" priority="217" operator="equal">
      <formula>"Not Implemented"</formula>
    </cfRule>
    <cfRule type="cellIs" dxfId="273" priority="218" operator="equal">
      <formula>"Unknown to be validated"</formula>
    </cfRule>
    <cfRule type="cellIs" dxfId="272" priority="219" operator="equal">
      <formula>"Implemented"</formula>
    </cfRule>
  </conditionalFormatting>
  <conditionalFormatting sqref="C33">
    <cfRule type="cellIs" dxfId="271" priority="212" operator="equal">
      <formula>"Partial Implemented"</formula>
    </cfRule>
    <cfRule type="cellIs" dxfId="270" priority="213" operator="equal">
      <formula>"Not Implemented"</formula>
    </cfRule>
    <cfRule type="cellIs" dxfId="269" priority="214" operator="equal">
      <formula>"Unknown to be validated"</formula>
    </cfRule>
    <cfRule type="cellIs" dxfId="268" priority="215" operator="equal">
      <formula>"Implemented"</formula>
    </cfRule>
  </conditionalFormatting>
  <conditionalFormatting sqref="C31">
    <cfRule type="cellIs" dxfId="267" priority="208" operator="equal">
      <formula>"Partial Implemented"</formula>
    </cfRule>
    <cfRule type="cellIs" dxfId="266" priority="209" operator="equal">
      <formula>"Not Implemented"</formula>
    </cfRule>
    <cfRule type="cellIs" dxfId="265" priority="210" operator="equal">
      <formula>"Unknown to be validated"</formula>
    </cfRule>
    <cfRule type="cellIs" dxfId="264" priority="211" operator="equal">
      <formula>"Implemented"</formula>
    </cfRule>
  </conditionalFormatting>
  <conditionalFormatting sqref="G34">
    <cfRule type="cellIs" dxfId="263" priority="205" operator="equal">
      <formula>"Low"</formula>
    </cfRule>
    <cfRule type="cellIs" dxfId="262" priority="206" operator="equal">
      <formula>"Medium"</formula>
    </cfRule>
    <cfRule type="cellIs" dxfId="261" priority="207" operator="equal">
      <formula>"High"</formula>
    </cfRule>
  </conditionalFormatting>
  <conditionalFormatting sqref="G33">
    <cfRule type="cellIs" dxfId="260" priority="202" operator="equal">
      <formula>"Low"</formula>
    </cfRule>
    <cfRule type="cellIs" dxfId="259" priority="203" operator="equal">
      <formula>"Medium"</formula>
    </cfRule>
    <cfRule type="cellIs" dxfId="258" priority="204" operator="equal">
      <formula>"High"</formula>
    </cfRule>
  </conditionalFormatting>
  <conditionalFormatting sqref="G32">
    <cfRule type="cellIs" dxfId="257" priority="199" operator="equal">
      <formula>"Low"</formula>
    </cfRule>
    <cfRule type="cellIs" dxfId="256" priority="200" operator="equal">
      <formula>"Medium"</formula>
    </cfRule>
    <cfRule type="cellIs" dxfId="255" priority="201" operator="equal">
      <formula>"High"</formula>
    </cfRule>
  </conditionalFormatting>
  <conditionalFormatting sqref="G36">
    <cfRule type="cellIs" dxfId="254" priority="196" operator="equal">
      <formula>"Low"</formula>
    </cfRule>
    <cfRule type="cellIs" dxfId="253" priority="197" operator="equal">
      <formula>"Medium"</formula>
    </cfRule>
    <cfRule type="cellIs" dxfId="252" priority="198" operator="equal">
      <formula>"High"</formula>
    </cfRule>
  </conditionalFormatting>
  <conditionalFormatting sqref="G31">
    <cfRule type="cellIs" dxfId="251" priority="193" operator="equal">
      <formula>"Low"</formula>
    </cfRule>
    <cfRule type="cellIs" dxfId="250" priority="194" operator="equal">
      <formula>"Medium"</formula>
    </cfRule>
    <cfRule type="cellIs" dxfId="249" priority="195" operator="equal">
      <formula>"High"</formula>
    </cfRule>
  </conditionalFormatting>
  <conditionalFormatting sqref="G29">
    <cfRule type="cellIs" dxfId="248" priority="190" operator="equal">
      <formula>"Low"</formula>
    </cfRule>
    <cfRule type="cellIs" dxfId="247" priority="191" operator="equal">
      <formula>"Medium"</formula>
    </cfRule>
    <cfRule type="cellIs" dxfId="246" priority="192" operator="equal">
      <formula>"High"</formula>
    </cfRule>
  </conditionalFormatting>
  <conditionalFormatting sqref="G28">
    <cfRule type="cellIs" dxfId="245" priority="187" operator="equal">
      <formula>"Low"</formula>
    </cfRule>
    <cfRule type="cellIs" dxfId="244" priority="188" operator="equal">
      <formula>"Medium"</formula>
    </cfRule>
    <cfRule type="cellIs" dxfId="243" priority="189" operator="equal">
      <formula>"High"</formula>
    </cfRule>
  </conditionalFormatting>
  <conditionalFormatting sqref="G27">
    <cfRule type="cellIs" dxfId="242" priority="184" operator="equal">
      <formula>"Low"</formula>
    </cfRule>
    <cfRule type="cellIs" dxfId="241" priority="185" operator="equal">
      <formula>"Medium"</formula>
    </cfRule>
    <cfRule type="cellIs" dxfId="240" priority="186" operator="equal">
      <formula>"High"</formula>
    </cfRule>
  </conditionalFormatting>
  <conditionalFormatting sqref="G25">
    <cfRule type="cellIs" dxfId="239" priority="181" operator="equal">
      <formula>"Low"</formula>
    </cfRule>
    <cfRule type="cellIs" dxfId="238" priority="182" operator="equal">
      <formula>"Medium"</formula>
    </cfRule>
    <cfRule type="cellIs" dxfId="237" priority="183" operator="equal">
      <formula>"High"</formula>
    </cfRule>
  </conditionalFormatting>
  <conditionalFormatting sqref="C12">
    <cfRule type="cellIs" dxfId="236" priority="177" operator="equal">
      <formula>"Partial Implemented"</formula>
    </cfRule>
    <cfRule type="cellIs" dxfId="235" priority="178" operator="equal">
      <formula>"Not Implemented"</formula>
    </cfRule>
    <cfRule type="cellIs" dxfId="234" priority="179" operator="equal">
      <formula>"Unknown to be validated"</formula>
    </cfRule>
    <cfRule type="cellIs" dxfId="233" priority="180" operator="equal">
      <formula>"Implemented"</formula>
    </cfRule>
  </conditionalFormatting>
  <conditionalFormatting sqref="G12">
    <cfRule type="cellIs" dxfId="232" priority="174" operator="equal">
      <formula>"Low"</formula>
    </cfRule>
    <cfRule type="cellIs" dxfId="231" priority="175" operator="equal">
      <formula>"Medium"</formula>
    </cfRule>
    <cfRule type="cellIs" dxfId="230" priority="176" operator="equal">
      <formula>"High"</formula>
    </cfRule>
  </conditionalFormatting>
  <conditionalFormatting sqref="G46">
    <cfRule type="cellIs" dxfId="229" priority="171" operator="equal">
      <formula>"Low"</formula>
    </cfRule>
    <cfRule type="cellIs" dxfId="228" priority="172" operator="equal">
      <formula>"Medium"</formula>
    </cfRule>
    <cfRule type="cellIs" dxfId="227" priority="173" operator="equal">
      <formula>"High"</formula>
    </cfRule>
  </conditionalFormatting>
  <conditionalFormatting sqref="G47">
    <cfRule type="cellIs" dxfId="226" priority="168" operator="equal">
      <formula>"Low"</formula>
    </cfRule>
    <cfRule type="cellIs" dxfId="225" priority="169" operator="equal">
      <formula>"Medium"</formula>
    </cfRule>
    <cfRule type="cellIs" dxfId="224" priority="170" operator="equal">
      <formula>"High"</formula>
    </cfRule>
  </conditionalFormatting>
  <conditionalFormatting sqref="G42">
    <cfRule type="cellIs" dxfId="223" priority="165" operator="equal">
      <formula>"Low"</formula>
    </cfRule>
    <cfRule type="cellIs" dxfId="222" priority="166" operator="equal">
      <formula>"Medium"</formula>
    </cfRule>
    <cfRule type="cellIs" dxfId="221" priority="167" operator="equal">
      <formula>"High"</formula>
    </cfRule>
  </conditionalFormatting>
  <conditionalFormatting sqref="G40">
    <cfRule type="cellIs" dxfId="220" priority="162" operator="equal">
      <formula>"Low"</formula>
    </cfRule>
    <cfRule type="cellIs" dxfId="219" priority="163" operator="equal">
      <formula>"Medium"</formula>
    </cfRule>
    <cfRule type="cellIs" dxfId="218" priority="164" operator="equal">
      <formula>"High"</formula>
    </cfRule>
  </conditionalFormatting>
  <conditionalFormatting sqref="G41">
    <cfRule type="cellIs" dxfId="217" priority="159" operator="equal">
      <formula>"Low"</formula>
    </cfRule>
    <cfRule type="cellIs" dxfId="216" priority="160" operator="equal">
      <formula>"Medium"</formula>
    </cfRule>
    <cfRule type="cellIs" dxfId="215" priority="161" operator="equal">
      <formula>"High"</formula>
    </cfRule>
  </conditionalFormatting>
  <conditionalFormatting sqref="G44">
    <cfRule type="cellIs" dxfId="214" priority="156" operator="equal">
      <formula>"Low"</formula>
    </cfRule>
    <cfRule type="cellIs" dxfId="213" priority="157" operator="equal">
      <formula>"Medium"</formula>
    </cfRule>
    <cfRule type="cellIs" dxfId="212" priority="158" operator="equal">
      <formula>"High"</formula>
    </cfRule>
  </conditionalFormatting>
  <conditionalFormatting sqref="G56">
    <cfRule type="cellIs" dxfId="211" priority="153" operator="equal">
      <formula>"Low"</formula>
    </cfRule>
    <cfRule type="cellIs" dxfId="210" priority="154" operator="equal">
      <formula>"Medium"</formula>
    </cfRule>
    <cfRule type="cellIs" dxfId="209" priority="155" operator="equal">
      <formula>"High"</formula>
    </cfRule>
  </conditionalFormatting>
  <conditionalFormatting sqref="G57">
    <cfRule type="cellIs" dxfId="208" priority="150" operator="equal">
      <formula>"Low"</formula>
    </cfRule>
    <cfRule type="cellIs" dxfId="207" priority="151" operator="equal">
      <formula>"Medium"</formula>
    </cfRule>
    <cfRule type="cellIs" dxfId="206" priority="152" operator="equal">
      <formula>"High"</formula>
    </cfRule>
  </conditionalFormatting>
  <conditionalFormatting sqref="G58">
    <cfRule type="cellIs" dxfId="205" priority="147" operator="equal">
      <formula>"Low"</formula>
    </cfRule>
    <cfRule type="cellIs" dxfId="204" priority="148" operator="equal">
      <formula>"Medium"</formula>
    </cfRule>
    <cfRule type="cellIs" dxfId="203" priority="149" operator="equal">
      <formula>"High"</formula>
    </cfRule>
  </conditionalFormatting>
  <conditionalFormatting sqref="G59">
    <cfRule type="cellIs" dxfId="202" priority="144" operator="equal">
      <formula>"Low"</formula>
    </cfRule>
    <cfRule type="cellIs" dxfId="201" priority="145" operator="equal">
      <formula>"Medium"</formula>
    </cfRule>
    <cfRule type="cellIs" dxfId="200" priority="146" operator="equal">
      <formula>"High"</formula>
    </cfRule>
  </conditionalFormatting>
  <conditionalFormatting sqref="G61:G62">
    <cfRule type="cellIs" dxfId="199" priority="141" operator="equal">
      <formula>"Low"</formula>
    </cfRule>
    <cfRule type="cellIs" dxfId="198" priority="142" operator="equal">
      <formula>"Medium"</formula>
    </cfRule>
    <cfRule type="cellIs" dxfId="197" priority="143" operator="equal">
      <formula>"High"</formula>
    </cfRule>
  </conditionalFormatting>
  <conditionalFormatting sqref="G64">
    <cfRule type="cellIs" dxfId="196" priority="138" operator="equal">
      <formula>"Low"</formula>
    </cfRule>
    <cfRule type="cellIs" dxfId="195" priority="139" operator="equal">
      <formula>"Medium"</formula>
    </cfRule>
    <cfRule type="cellIs" dxfId="194" priority="140" operator="equal">
      <formula>"High"</formula>
    </cfRule>
  </conditionalFormatting>
  <conditionalFormatting sqref="G66">
    <cfRule type="cellIs" dxfId="193" priority="135" operator="equal">
      <formula>"Low"</formula>
    </cfRule>
    <cfRule type="cellIs" dxfId="192" priority="136" operator="equal">
      <formula>"Medium"</formula>
    </cfRule>
    <cfRule type="cellIs" dxfId="191" priority="137" operator="equal">
      <formula>"High"</formula>
    </cfRule>
  </conditionalFormatting>
  <conditionalFormatting sqref="G60">
    <cfRule type="cellIs" dxfId="190" priority="132" operator="equal">
      <formula>"Low"</formula>
    </cfRule>
    <cfRule type="cellIs" dxfId="189" priority="133" operator="equal">
      <formula>"Medium"</formula>
    </cfRule>
    <cfRule type="cellIs" dxfId="188" priority="134" operator="equal">
      <formula>"High"</formula>
    </cfRule>
  </conditionalFormatting>
  <conditionalFormatting sqref="G63">
    <cfRule type="cellIs" dxfId="187" priority="129" operator="equal">
      <formula>"Low"</formula>
    </cfRule>
    <cfRule type="cellIs" dxfId="186" priority="130" operator="equal">
      <formula>"Medium"</formula>
    </cfRule>
    <cfRule type="cellIs" dxfId="185" priority="131" operator="equal">
      <formula>"High"</formula>
    </cfRule>
  </conditionalFormatting>
  <conditionalFormatting sqref="G67">
    <cfRule type="cellIs" dxfId="184" priority="126" operator="equal">
      <formula>"Low"</formula>
    </cfRule>
    <cfRule type="cellIs" dxfId="183" priority="127" operator="equal">
      <formula>"Medium"</formula>
    </cfRule>
    <cfRule type="cellIs" dxfId="182" priority="128" operator="equal">
      <formula>"High"</formula>
    </cfRule>
  </conditionalFormatting>
  <conditionalFormatting sqref="G48">
    <cfRule type="cellIs" dxfId="181" priority="117" operator="equal">
      <formula>"Low"</formula>
    </cfRule>
    <cfRule type="cellIs" dxfId="180" priority="118" operator="equal">
      <formula>"Medium"</formula>
    </cfRule>
    <cfRule type="cellIs" dxfId="179" priority="119" operator="equal">
      <formula>"High"</formula>
    </cfRule>
  </conditionalFormatting>
  <conditionalFormatting sqref="G51">
    <cfRule type="cellIs" dxfId="178" priority="114" operator="equal">
      <formula>"Low"</formula>
    </cfRule>
    <cfRule type="cellIs" dxfId="177" priority="115" operator="equal">
      <formula>"Medium"</formula>
    </cfRule>
    <cfRule type="cellIs" dxfId="176" priority="116" operator="equal">
      <formula>"High"</formula>
    </cfRule>
  </conditionalFormatting>
  <conditionalFormatting sqref="G53">
    <cfRule type="cellIs" dxfId="175" priority="111" operator="equal">
      <formula>"Low"</formula>
    </cfRule>
    <cfRule type="cellIs" dxfId="174" priority="112" operator="equal">
      <formula>"Medium"</formula>
    </cfRule>
    <cfRule type="cellIs" dxfId="173" priority="113" operator="equal">
      <formula>"High"</formula>
    </cfRule>
  </conditionalFormatting>
  <conditionalFormatting sqref="G52">
    <cfRule type="cellIs" dxfId="172" priority="108" operator="equal">
      <formula>"Low"</formula>
    </cfRule>
    <cfRule type="cellIs" dxfId="171" priority="109" operator="equal">
      <formula>"Medium"</formula>
    </cfRule>
    <cfRule type="cellIs" dxfId="170" priority="110" operator="equal">
      <formula>"High"</formula>
    </cfRule>
  </conditionalFormatting>
  <conditionalFormatting sqref="C34">
    <cfRule type="cellIs" dxfId="169" priority="101" operator="equal">
      <formula>"Partial Implemented"</formula>
    </cfRule>
    <cfRule type="cellIs" dxfId="168" priority="102" operator="equal">
      <formula>"Not Implemented"</formula>
    </cfRule>
    <cfRule type="cellIs" dxfId="167" priority="103" operator="equal">
      <formula>"Unknown to be validated"</formula>
    </cfRule>
    <cfRule type="cellIs" dxfId="166" priority="104" operator="equal">
      <formula>"Implemented"</formula>
    </cfRule>
  </conditionalFormatting>
  <conditionalFormatting sqref="C35">
    <cfRule type="cellIs" dxfId="165" priority="97" operator="equal">
      <formula>"Partial Implemented"</formula>
    </cfRule>
    <cfRule type="cellIs" dxfId="164" priority="98" operator="equal">
      <formula>"Not Implemented"</formula>
    </cfRule>
    <cfRule type="cellIs" dxfId="163" priority="99" operator="equal">
      <formula>"Unknown to be validated"</formula>
    </cfRule>
    <cfRule type="cellIs" dxfId="162" priority="100" operator="equal">
      <formula>"Implemented"</formula>
    </cfRule>
  </conditionalFormatting>
  <conditionalFormatting sqref="C36">
    <cfRule type="cellIs" dxfId="161" priority="93" operator="equal">
      <formula>"Partial Implemented"</formula>
    </cfRule>
    <cfRule type="cellIs" dxfId="160" priority="94" operator="equal">
      <formula>"Not Implemented"</formula>
    </cfRule>
    <cfRule type="cellIs" dxfId="159" priority="95" operator="equal">
      <formula>"Unknown to be validated"</formula>
    </cfRule>
    <cfRule type="cellIs" dxfId="158" priority="96" operator="equal">
      <formula>"Implemented"</formula>
    </cfRule>
  </conditionalFormatting>
  <conditionalFormatting sqref="C40">
    <cfRule type="cellIs" dxfId="157" priority="89" operator="equal">
      <formula>"Partial Implemented"</formula>
    </cfRule>
    <cfRule type="cellIs" dxfId="156" priority="90" operator="equal">
      <formula>"Not Implemented"</formula>
    </cfRule>
    <cfRule type="cellIs" dxfId="155" priority="91" operator="equal">
      <formula>"Unknown to be validated"</formula>
    </cfRule>
    <cfRule type="cellIs" dxfId="154" priority="92" operator="equal">
      <formula>"Implemented"</formula>
    </cfRule>
  </conditionalFormatting>
  <conditionalFormatting sqref="C41">
    <cfRule type="cellIs" dxfId="153" priority="81" operator="equal">
      <formula>"Partial Implemented"</formula>
    </cfRule>
    <cfRule type="cellIs" dxfId="152" priority="82" operator="equal">
      <formula>"Not Implemented"</formula>
    </cfRule>
    <cfRule type="cellIs" dxfId="151" priority="83" operator="equal">
      <formula>"Unknown to be validated"</formula>
    </cfRule>
    <cfRule type="cellIs" dxfId="150" priority="84" operator="equal">
      <formula>"Implemented"</formula>
    </cfRule>
  </conditionalFormatting>
  <conditionalFormatting sqref="C44">
    <cfRule type="cellIs" dxfId="149" priority="77" operator="equal">
      <formula>"Partial Implemented"</formula>
    </cfRule>
    <cfRule type="cellIs" dxfId="148" priority="78" operator="equal">
      <formula>"Not Implemented"</formula>
    </cfRule>
    <cfRule type="cellIs" dxfId="147" priority="79" operator="equal">
      <formula>"Unknown to be validated"</formula>
    </cfRule>
    <cfRule type="cellIs" dxfId="146" priority="80" operator="equal">
      <formula>"Implemented"</formula>
    </cfRule>
  </conditionalFormatting>
  <conditionalFormatting sqref="C45">
    <cfRule type="cellIs" dxfId="145" priority="73" operator="equal">
      <formula>"Partial Implemented"</formula>
    </cfRule>
    <cfRule type="cellIs" dxfId="144" priority="74" operator="equal">
      <formula>"Not Implemented"</formula>
    </cfRule>
    <cfRule type="cellIs" dxfId="143" priority="75" operator="equal">
      <formula>"Unknown to be validated"</formula>
    </cfRule>
    <cfRule type="cellIs" dxfId="142" priority="76" operator="equal">
      <formula>"Implemented"</formula>
    </cfRule>
  </conditionalFormatting>
  <conditionalFormatting sqref="C46">
    <cfRule type="cellIs" dxfId="141" priority="69" operator="equal">
      <formula>"Partial Implemented"</formula>
    </cfRule>
    <cfRule type="cellIs" dxfId="140" priority="70" operator="equal">
      <formula>"Not Implemented"</formula>
    </cfRule>
    <cfRule type="cellIs" dxfId="139" priority="71" operator="equal">
      <formula>"Unknown to be validated"</formula>
    </cfRule>
    <cfRule type="cellIs" dxfId="138" priority="72" operator="equal">
      <formula>"Implemented"</formula>
    </cfRule>
  </conditionalFormatting>
  <conditionalFormatting sqref="C47">
    <cfRule type="cellIs" dxfId="137" priority="65" operator="equal">
      <formula>"Partial Implemented"</formula>
    </cfRule>
    <cfRule type="cellIs" dxfId="136" priority="66" operator="equal">
      <formula>"Not Implemented"</formula>
    </cfRule>
    <cfRule type="cellIs" dxfId="135" priority="67" operator="equal">
      <formula>"Unknown to be validated"</formula>
    </cfRule>
    <cfRule type="cellIs" dxfId="134" priority="68" operator="equal">
      <formula>"Implemented"</formula>
    </cfRule>
  </conditionalFormatting>
  <conditionalFormatting sqref="C48">
    <cfRule type="cellIs" dxfId="133" priority="61" operator="equal">
      <formula>"Partial Implemented"</formula>
    </cfRule>
    <cfRule type="cellIs" dxfId="132" priority="62" operator="equal">
      <formula>"Not Implemented"</formula>
    </cfRule>
    <cfRule type="cellIs" dxfId="131" priority="63" operator="equal">
      <formula>"Unknown to be validated"</formula>
    </cfRule>
    <cfRule type="cellIs" dxfId="130" priority="64" operator="equal">
      <formula>"Implemented"</formula>
    </cfRule>
  </conditionalFormatting>
  <conditionalFormatting sqref="C49">
    <cfRule type="cellIs" dxfId="129" priority="57" operator="equal">
      <formula>"Partial Implemented"</formula>
    </cfRule>
    <cfRule type="cellIs" dxfId="128" priority="58" operator="equal">
      <formula>"Not Implemented"</formula>
    </cfRule>
    <cfRule type="cellIs" dxfId="127" priority="59" operator="equal">
      <formula>"Unknown to be validated"</formula>
    </cfRule>
    <cfRule type="cellIs" dxfId="126" priority="60" operator="equal">
      <formula>"Implemented"</formula>
    </cfRule>
  </conditionalFormatting>
  <conditionalFormatting sqref="C52">
    <cfRule type="cellIs" dxfId="125" priority="49" operator="equal">
      <formula>"Partial Implemented"</formula>
    </cfRule>
    <cfRule type="cellIs" dxfId="124" priority="50" operator="equal">
      <formula>"Not Implemented"</formula>
    </cfRule>
    <cfRule type="cellIs" dxfId="123" priority="51" operator="equal">
      <formula>"Unknown to be validated"</formula>
    </cfRule>
    <cfRule type="cellIs" dxfId="122" priority="52" operator="equal">
      <formula>"Implemented"</formula>
    </cfRule>
  </conditionalFormatting>
  <conditionalFormatting sqref="C53">
    <cfRule type="cellIs" dxfId="121" priority="45" operator="equal">
      <formula>"Partial Implemented"</formula>
    </cfRule>
    <cfRule type="cellIs" dxfId="120" priority="46" operator="equal">
      <formula>"Not Implemented"</formula>
    </cfRule>
    <cfRule type="cellIs" dxfId="119" priority="47" operator="equal">
      <formula>"Unknown to be validated"</formula>
    </cfRule>
    <cfRule type="cellIs" dxfId="118" priority="48" operator="equal">
      <formula>"Implemented"</formula>
    </cfRule>
  </conditionalFormatting>
  <conditionalFormatting sqref="C56">
    <cfRule type="cellIs" dxfId="117" priority="41" operator="equal">
      <formula>"Partial Implemented"</formula>
    </cfRule>
    <cfRule type="cellIs" dxfId="116" priority="42" operator="equal">
      <formula>"Not Implemented"</formula>
    </cfRule>
    <cfRule type="cellIs" dxfId="115" priority="43" operator="equal">
      <formula>"Unknown to be validated"</formula>
    </cfRule>
    <cfRule type="cellIs" dxfId="114" priority="44" operator="equal">
      <formula>"Implemented"</formula>
    </cfRule>
  </conditionalFormatting>
  <conditionalFormatting sqref="C57">
    <cfRule type="cellIs" dxfId="113" priority="37" operator="equal">
      <formula>"Partial Implemented"</formula>
    </cfRule>
    <cfRule type="cellIs" dxfId="112" priority="38" operator="equal">
      <formula>"Not Implemented"</formula>
    </cfRule>
    <cfRule type="cellIs" dxfId="111" priority="39" operator="equal">
      <formula>"Unknown to be validated"</formula>
    </cfRule>
    <cfRule type="cellIs" dxfId="110" priority="40" operator="equal">
      <formula>"Implemented"</formula>
    </cfRule>
  </conditionalFormatting>
  <conditionalFormatting sqref="C58">
    <cfRule type="cellIs" dxfId="109" priority="33" operator="equal">
      <formula>"Partial Implemented"</formula>
    </cfRule>
    <cfRule type="cellIs" dxfId="108" priority="34" operator="equal">
      <formula>"Not Implemented"</formula>
    </cfRule>
    <cfRule type="cellIs" dxfId="107" priority="35" operator="equal">
      <formula>"Unknown to be validated"</formula>
    </cfRule>
    <cfRule type="cellIs" dxfId="106" priority="36" operator="equal">
      <formula>"Implemented"</formula>
    </cfRule>
  </conditionalFormatting>
  <conditionalFormatting sqref="C59">
    <cfRule type="cellIs" dxfId="105" priority="29" operator="equal">
      <formula>"Partial Implemented"</formula>
    </cfRule>
    <cfRule type="cellIs" dxfId="104" priority="30" operator="equal">
      <formula>"Not Implemented"</formula>
    </cfRule>
    <cfRule type="cellIs" dxfId="103" priority="31" operator="equal">
      <formula>"Unknown to be validated"</formula>
    </cfRule>
    <cfRule type="cellIs" dxfId="102" priority="32" operator="equal">
      <formula>"Implemented"</formula>
    </cfRule>
  </conditionalFormatting>
  <conditionalFormatting sqref="C60">
    <cfRule type="cellIs" dxfId="101" priority="25" operator="equal">
      <formula>"Partial Implemented"</formula>
    </cfRule>
    <cfRule type="cellIs" dxfId="100" priority="26" operator="equal">
      <formula>"Not Implemented"</formula>
    </cfRule>
    <cfRule type="cellIs" dxfId="99" priority="27" operator="equal">
      <formula>"Unknown to be validated"</formula>
    </cfRule>
    <cfRule type="cellIs" dxfId="98" priority="28" operator="equal">
      <formula>"Implemented"</formula>
    </cfRule>
  </conditionalFormatting>
  <conditionalFormatting sqref="C61">
    <cfRule type="cellIs" dxfId="97" priority="21" operator="equal">
      <formula>"Partial Implemented"</formula>
    </cfRule>
    <cfRule type="cellIs" dxfId="96" priority="22" operator="equal">
      <formula>"Not Implemented"</formula>
    </cfRule>
    <cfRule type="cellIs" dxfId="95" priority="23" operator="equal">
      <formula>"Unknown to be validated"</formula>
    </cfRule>
    <cfRule type="cellIs" dxfId="94" priority="24" operator="equal">
      <formula>"Implemented"</formula>
    </cfRule>
  </conditionalFormatting>
  <conditionalFormatting sqref="C62">
    <cfRule type="cellIs" dxfId="93" priority="17" operator="equal">
      <formula>"Partial Implemented"</formula>
    </cfRule>
    <cfRule type="cellIs" dxfId="92" priority="18" operator="equal">
      <formula>"Not Implemented"</formula>
    </cfRule>
    <cfRule type="cellIs" dxfId="91" priority="19" operator="equal">
      <formula>"Unknown to be validated"</formula>
    </cfRule>
    <cfRule type="cellIs" dxfId="90" priority="20" operator="equal">
      <formula>"Implemented"</formula>
    </cfRule>
  </conditionalFormatting>
  <conditionalFormatting sqref="C63">
    <cfRule type="cellIs" dxfId="89" priority="13" operator="equal">
      <formula>"Partial Implemented"</formula>
    </cfRule>
    <cfRule type="cellIs" dxfId="88" priority="14" operator="equal">
      <formula>"Not Implemented"</formula>
    </cfRule>
    <cfRule type="cellIs" dxfId="87" priority="15" operator="equal">
      <formula>"Unknown to be validated"</formula>
    </cfRule>
    <cfRule type="cellIs" dxfId="86" priority="16" operator="equal">
      <formula>"Implemented"</formula>
    </cfRule>
  </conditionalFormatting>
  <conditionalFormatting sqref="C64">
    <cfRule type="cellIs" dxfId="85" priority="9" operator="equal">
      <formula>"Partial Implemented"</formula>
    </cfRule>
    <cfRule type="cellIs" dxfId="84" priority="10" operator="equal">
      <formula>"Not Implemented"</formula>
    </cfRule>
    <cfRule type="cellIs" dxfId="83" priority="11" operator="equal">
      <formula>"Unknown to be validated"</formula>
    </cfRule>
    <cfRule type="cellIs" dxfId="82" priority="12" operator="equal">
      <formula>"Implemented"</formula>
    </cfRule>
  </conditionalFormatting>
  <conditionalFormatting sqref="C66">
    <cfRule type="cellIs" dxfId="81" priority="5" operator="equal">
      <formula>"Partial Implemented"</formula>
    </cfRule>
    <cfRule type="cellIs" dxfId="80" priority="6" operator="equal">
      <formula>"Not Implemented"</formula>
    </cfRule>
    <cfRule type="cellIs" dxfId="79" priority="7" operator="equal">
      <formula>"Unknown to be validated"</formula>
    </cfRule>
    <cfRule type="cellIs" dxfId="78" priority="8" operator="equal">
      <formula>"Implemented"</formula>
    </cfRule>
  </conditionalFormatting>
  <conditionalFormatting sqref="C67">
    <cfRule type="cellIs" dxfId="77" priority="1" operator="equal">
      <formula>"Partial Implemented"</formula>
    </cfRule>
    <cfRule type="cellIs" dxfId="76" priority="2" operator="equal">
      <formula>"Not Implemented"</formula>
    </cfRule>
    <cfRule type="cellIs" dxfId="75" priority="3" operator="equal">
      <formula>"Unknown to be validated"</formula>
    </cfRule>
    <cfRule type="cellIs" dxfId="74" priority="4" operator="equal">
      <formula>"Implemented"</formula>
    </cfRule>
  </conditionalFormatting>
  <dataValidations count="2">
    <dataValidation type="list" allowBlank="1" showInputMessage="1" showErrorMessage="1" promptTitle="Select status" prompt="Please select status_x000a_" sqref="C4:C7 C21:C23 C15:C19 C25 C27:C29 C10:C11 C31:C36 C40:C42 C44:C49 C51:C53 C56:C64 C66:C67" xr:uid="{966B4163-34E1-4DE0-8071-4D602CBB95FB}">
      <formula1>INDIRECT("Status[Status]")</formula1>
    </dataValidation>
    <dataValidation type="list" allowBlank="1" showInputMessage="1" showErrorMessage="1" promptTitle="Select the action priority" prompt="Please select priority of the action_x000a_" sqref="G4:G7 G15:G23 G25 G31:G36 G27:G29 G10:G11 G66:G67 G40:G42 G56:G64 G44:G49 G51:G53" xr:uid="{2220F8D8-5AF2-4B56-ADF8-53084B11C22C}">
      <formula1>INDIRECT("Priority[Priority]")</formula1>
    </dataValidation>
  </dataValidations>
  <hyperlinks>
    <hyperlink ref="F17" location="'Policy Sheet'!A1" display="See policy list" xr:uid="{CD9F7BC3-3DD7-49E2-9E67-E2E92E933D1F}"/>
    <hyperlink ref="F51" location="'Policy Sheet'!A1" display="See policy list" xr:uid="{F0E46ED2-54E5-4D7E-A2E1-2DA779C64CC5}"/>
    <hyperlink ref="F5" location="Tags!A1" display="See tags sheet for proposed tags" xr:uid="{296F5B10-55C7-453F-9271-84412BD37C07}"/>
    <hyperlink ref="F31" location="'Policy Sheet'!A1" display="See policy list" xr:uid="{C8E94FFF-CC77-4527-A0DF-031703CCB85D}"/>
  </hyperlinks>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95087C89-9264-429A-BAE2-24205EE699E8}">
          <x14:formula1>
            <xm:f>'Lookup field'!$A$2:$A$10</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43C7-9DD1-4063-A044-EFF72A881382}">
  <dimension ref="A1:C19"/>
  <sheetViews>
    <sheetView topLeftCell="A3" workbookViewId="0">
      <selection activeCell="B11" sqref="B11"/>
    </sheetView>
  </sheetViews>
  <sheetFormatPr defaultColWidth="9" defaultRowHeight="14.35" x14ac:dyDescent="0.5"/>
  <cols>
    <col min="1" max="1" width="13.46875" customWidth="1"/>
    <col min="2" max="2" width="64.17578125" style="22" bestFit="1" customWidth="1"/>
    <col min="3" max="3" width="5.29296875" bestFit="1" customWidth="1"/>
    <col min="4" max="4" width="5.703125" bestFit="1" customWidth="1"/>
  </cols>
  <sheetData>
    <row r="1" spans="1:3" ht="19.7" thickBot="1" x14ac:dyDescent="0.7">
      <c r="A1" s="161" t="s">
        <v>648</v>
      </c>
      <c r="B1"/>
    </row>
    <row r="2" spans="1:3" ht="14.7" thickTop="1" x14ac:dyDescent="0.5"/>
    <row r="3" spans="1:3" x14ac:dyDescent="0.5">
      <c r="B3"/>
    </row>
    <row r="4" spans="1:3" x14ac:dyDescent="0.5">
      <c r="A4" t="s">
        <v>14</v>
      </c>
      <c r="B4" t="s">
        <v>15</v>
      </c>
      <c r="C4" t="s">
        <v>649</v>
      </c>
    </row>
    <row r="5" spans="1:3" x14ac:dyDescent="0.5">
      <c r="A5" t="str">
        <f>'Environment design Areas'!A3</f>
        <v>A</v>
      </c>
      <c r="B5" t="str">
        <f>VLOOKUP(Table10[[#This Row],[ID]],'Environment design Areas'!A1:M154,2,TRUE)</f>
        <v>Azure Billing and Active Directory Tenant</v>
      </c>
      <c r="C5" s="23">
        <f>VLOOKUP(Table10[[#This Row],[ID]],'Environment design Areas'!A1:M154,13,TRUE)</f>
        <v>0</v>
      </c>
    </row>
    <row r="6" spans="1:3" x14ac:dyDescent="0.5">
      <c r="A6" t="str">
        <f>'Environment design Areas'!A31</f>
        <v>B</v>
      </c>
      <c r="B6" t="str">
        <f>VLOOKUP(Table10[[#This Row],[ID]],'Environment design Areas'!A3:M155,2,TRUE)</f>
        <v>Identity and Access Management</v>
      </c>
      <c r="C6" s="23">
        <f>VLOOKUP(Table10[[#This Row],[ID]],'Environment design Areas'!A3:M155,13,TRUE)</f>
        <v>0</v>
      </c>
    </row>
    <row r="7" spans="1:3" x14ac:dyDescent="0.5">
      <c r="A7" t="str">
        <f>'Environment design Areas'!A47</f>
        <v>C</v>
      </c>
      <c r="B7" t="str">
        <f>VLOOKUP(Table10[[#This Row],[ID]],'Environment design Areas'!A4:M156,2,TRUE)</f>
        <v>Resource Organization</v>
      </c>
      <c r="C7" s="23">
        <f>VLOOKUP(Table10[[#This Row],[ID]],'Environment design Areas'!A4:M156,13,TRUE)</f>
        <v>0</v>
      </c>
    </row>
    <row r="8" spans="1:3" x14ac:dyDescent="0.5">
      <c r="A8" t="str">
        <f>'Environment design Areas'!A66</f>
        <v>D</v>
      </c>
      <c r="B8" t="str">
        <f>VLOOKUP(Table10[[#This Row],[ID]],'Environment design Areas'!A6:M157,2,TRUE)</f>
        <v>Network Topology and Connectivity</v>
      </c>
      <c r="C8" s="23">
        <f>VLOOKUP(Table10[[#This Row],[ID]],'Environment design Areas'!A6:M157,13,TRUE)</f>
        <v>0</v>
      </c>
    </row>
    <row r="9" spans="1:3" x14ac:dyDescent="0.5">
      <c r="A9" t="str">
        <f>'Compliance Design Areas'!A2</f>
        <v>ID</v>
      </c>
      <c r="B9" t="str">
        <f>VLOOKUP(Table10[[#This Row],[ID]],'Compliance Design Areas'!A1:M74,2,TRUE)</f>
        <v>Implement Policy Driven Governance and Subscripton democratization to support AppDevOps teams.</v>
      </c>
      <c r="C9" s="23">
        <f>VLOOKUP(Table10[[#This Row],[ID]],'Compliance Design Areas'!A1:M74,13,TRUE)</f>
        <v>0</v>
      </c>
    </row>
    <row r="10" spans="1:3" x14ac:dyDescent="0.5">
      <c r="A10" t="s">
        <v>382</v>
      </c>
      <c r="B10" t="str">
        <f>VLOOKUP(Table10[[#This Row],[ID]],'Compliance Design Areas'!A2:M75,2,TRUE)</f>
        <v>Management</v>
      </c>
      <c r="C10" s="23">
        <f>VLOOKUP(Table10[[#This Row],[ID]],'Compliance Design Areas'!A2:M75,13,TRUE)</f>
        <v>0</v>
      </c>
    </row>
    <row r="11" spans="1:3" x14ac:dyDescent="0.5">
      <c r="A11" t="s">
        <v>399</v>
      </c>
      <c r="B11" t="str">
        <f>VLOOKUP(Table10[[#This Row],[ID]],'Compliance Design Areas'!A3:M76,2,TRUE)</f>
        <v>Security</v>
      </c>
      <c r="C11" s="23">
        <f>VLOOKUP(Table10[[#This Row],[ID]],'Compliance Design Areas'!A3:M76,13,TRUE)</f>
        <v>0</v>
      </c>
    </row>
    <row r="12" spans="1:3" x14ac:dyDescent="0.5">
      <c r="A12" t="s">
        <v>470</v>
      </c>
      <c r="B12" t="str">
        <f>VLOOKUP(Table10[[#This Row],[ID]],'Compliance Design Areas'!A4:M77,2,TRUE)</f>
        <v>Platform Automation and DevOps</v>
      </c>
      <c r="C12" s="23">
        <f>VLOOKUP(Table10[[#This Row],[ID]],'Compliance Design Areas'!A4:M77,13,TRUE)</f>
        <v>0</v>
      </c>
    </row>
    <row r="14" spans="1:3" x14ac:dyDescent="0.5">
      <c r="B14"/>
    </row>
    <row r="15" spans="1:3" x14ac:dyDescent="0.5">
      <c r="B15"/>
    </row>
    <row r="16" spans="1:3" x14ac:dyDescent="0.5">
      <c r="B16"/>
    </row>
    <row r="17" spans="2:2" x14ac:dyDescent="0.5">
      <c r="B17"/>
    </row>
    <row r="18" spans="2:2" x14ac:dyDescent="0.5">
      <c r="B18"/>
    </row>
    <row r="19" spans="2:2" x14ac:dyDescent="0.5">
      <c r="B19"/>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6FEB8-A369-43B4-9D20-A2755FB95E04}">
  <dimension ref="A1:E305"/>
  <sheetViews>
    <sheetView zoomScale="85" zoomScaleNormal="85" workbookViewId="0">
      <selection activeCell="C7" sqref="C7"/>
    </sheetView>
  </sheetViews>
  <sheetFormatPr defaultColWidth="9" defaultRowHeight="14.35" x14ac:dyDescent="0.5"/>
  <cols>
    <col min="1" max="1" width="18.17578125" customWidth="1"/>
    <col min="2" max="2" width="14.46875" customWidth="1"/>
    <col min="3" max="3" width="90.29296875" customWidth="1"/>
    <col min="4" max="4" width="113.17578125" style="1" customWidth="1"/>
    <col min="5" max="5" width="255.64453125" bestFit="1" customWidth="1"/>
    <col min="6" max="6" width="9.46875" bestFit="1" customWidth="1"/>
  </cols>
  <sheetData>
    <row r="1" spans="1:5" x14ac:dyDescent="0.5">
      <c r="A1" t="s">
        <v>650</v>
      </c>
      <c r="D1" s="160" t="s">
        <v>1026</v>
      </c>
    </row>
    <row r="2" spans="1:5" x14ac:dyDescent="0.5">
      <c r="D2"/>
    </row>
    <row r="3" spans="1:5" x14ac:dyDescent="0.5">
      <c r="D3"/>
    </row>
    <row r="4" spans="1:5" x14ac:dyDescent="0.5">
      <c r="A4" s="5" t="s">
        <v>20</v>
      </c>
      <c r="B4" s="5" t="s">
        <v>14</v>
      </c>
      <c r="C4" s="5" t="s">
        <v>15</v>
      </c>
      <c r="D4" s="5" t="s">
        <v>19</v>
      </c>
      <c r="E4" s="5" t="s">
        <v>23</v>
      </c>
    </row>
    <row r="5" spans="1:5" x14ac:dyDescent="0.5">
      <c r="A5" t="s">
        <v>81</v>
      </c>
      <c r="B5" t="s">
        <v>86</v>
      </c>
      <c r="C5" t="s">
        <v>87</v>
      </c>
      <c r="D5" t="s">
        <v>652</v>
      </c>
      <c r="E5" t="s">
        <v>88</v>
      </c>
    </row>
    <row r="6" spans="1:5" x14ac:dyDescent="0.5">
      <c r="B6" t="s">
        <v>167</v>
      </c>
      <c r="C6" t="s">
        <v>168</v>
      </c>
      <c r="D6" t="s">
        <v>169</v>
      </c>
      <c r="E6" t="s">
        <v>170</v>
      </c>
    </row>
    <row r="7" spans="1:5" x14ac:dyDescent="0.5">
      <c r="B7" t="s">
        <v>180</v>
      </c>
      <c r="C7" t="s">
        <v>181</v>
      </c>
      <c r="D7" t="s">
        <v>182</v>
      </c>
      <c r="E7" t="s">
        <v>183</v>
      </c>
    </row>
    <row r="8" spans="1:5" x14ac:dyDescent="0.5">
      <c r="B8" t="s">
        <v>190</v>
      </c>
      <c r="C8" t="s">
        <v>551</v>
      </c>
      <c r="D8" t="s">
        <v>192</v>
      </c>
      <c r="E8" t="s">
        <v>193</v>
      </c>
    </row>
    <row r="9" spans="1:5" x14ac:dyDescent="0.5">
      <c r="B9" t="s">
        <v>219</v>
      </c>
      <c r="C9" t="s">
        <v>220</v>
      </c>
      <c r="D9" t="s">
        <v>221</v>
      </c>
      <c r="E9" t="s">
        <v>222</v>
      </c>
    </row>
    <row r="10" spans="1:5" x14ac:dyDescent="0.5">
      <c r="B10" t="s">
        <v>307</v>
      </c>
      <c r="C10" t="s">
        <v>580</v>
      </c>
      <c r="D10" t="s">
        <v>653</v>
      </c>
      <c r="E10" t="s">
        <v>581</v>
      </c>
    </row>
    <row r="11" spans="1:5" x14ac:dyDescent="0.5">
      <c r="B11" t="s">
        <v>310</v>
      </c>
      <c r="C11" t="s">
        <v>582</v>
      </c>
      <c r="D11" t="s">
        <v>654</v>
      </c>
      <c r="E11" t="s">
        <v>655</v>
      </c>
    </row>
    <row r="12" spans="1:5" x14ac:dyDescent="0.5">
      <c r="A12" t="s">
        <v>57</v>
      </c>
      <c r="B12" t="s">
        <v>53</v>
      </c>
      <c r="C12" t="s">
        <v>54</v>
      </c>
      <c r="D12" t="s">
        <v>56</v>
      </c>
      <c r="E12" t="s">
        <v>520</v>
      </c>
    </row>
    <row r="13" spans="1:5" x14ac:dyDescent="0.5">
      <c r="B13" t="s">
        <v>62</v>
      </c>
      <c r="C13" t="s">
        <v>63</v>
      </c>
      <c r="D13" t="s">
        <v>64</v>
      </c>
      <c r="E13" t="s">
        <v>65</v>
      </c>
    </row>
    <row r="14" spans="1:5" x14ac:dyDescent="0.5">
      <c r="B14" t="s">
        <v>123</v>
      </c>
      <c r="C14" t="s">
        <v>124</v>
      </c>
      <c r="D14" t="s">
        <v>125</v>
      </c>
      <c r="E14" t="s">
        <v>126</v>
      </c>
    </row>
    <row r="15" spans="1:5" x14ac:dyDescent="0.5">
      <c r="B15" t="s">
        <v>129</v>
      </c>
      <c r="C15" t="s">
        <v>130</v>
      </c>
      <c r="D15" t="s">
        <v>656</v>
      </c>
      <c r="E15" t="s">
        <v>132</v>
      </c>
    </row>
    <row r="16" spans="1:5" x14ac:dyDescent="0.5">
      <c r="B16" t="s">
        <v>138</v>
      </c>
      <c r="C16" t="s">
        <v>139</v>
      </c>
      <c r="D16" t="s">
        <v>125</v>
      </c>
      <c r="E16" t="s">
        <v>545</v>
      </c>
    </row>
    <row r="17" spans="1:5" x14ac:dyDescent="0.5">
      <c r="B17" t="s">
        <v>253</v>
      </c>
      <c r="C17" t="s">
        <v>254</v>
      </c>
      <c r="D17" t="s">
        <v>255</v>
      </c>
      <c r="E17" t="s">
        <v>256</v>
      </c>
    </row>
    <row r="18" spans="1:5" x14ac:dyDescent="0.5">
      <c r="B18" t="s">
        <v>570</v>
      </c>
      <c r="C18" t="s">
        <v>283</v>
      </c>
      <c r="D18" t="s">
        <v>255</v>
      </c>
      <c r="E18" t="s">
        <v>256</v>
      </c>
    </row>
    <row r="19" spans="1:5" x14ac:dyDescent="0.5">
      <c r="B19" t="s">
        <v>322</v>
      </c>
      <c r="C19" t="s">
        <v>291</v>
      </c>
      <c r="D19" t="s">
        <v>292</v>
      </c>
      <c r="E19" t="s">
        <v>589</v>
      </c>
    </row>
    <row r="20" spans="1:5" x14ac:dyDescent="0.5">
      <c r="A20" t="s">
        <v>69</v>
      </c>
      <c r="B20" t="s">
        <v>66</v>
      </c>
      <c r="C20" t="s">
        <v>67</v>
      </c>
      <c r="D20" t="s">
        <v>68</v>
      </c>
      <c r="E20" t="s">
        <v>70</v>
      </c>
    </row>
    <row r="21" spans="1:5" x14ac:dyDescent="0.5">
      <c r="B21" t="s">
        <v>151</v>
      </c>
      <c r="C21" t="s">
        <v>152</v>
      </c>
      <c r="D21" t="s">
        <v>154</v>
      </c>
      <c r="E21" t="s">
        <v>548</v>
      </c>
    </row>
    <row r="22" spans="1:5" x14ac:dyDescent="0.5">
      <c r="B22" t="s">
        <v>213</v>
      </c>
      <c r="C22" t="s">
        <v>214</v>
      </c>
      <c r="D22" t="s">
        <v>215</v>
      </c>
      <c r="E22" t="s">
        <v>216</v>
      </c>
    </row>
    <row r="23" spans="1:5" x14ac:dyDescent="0.5">
      <c r="B23" t="s">
        <v>226</v>
      </c>
      <c r="C23" t="s">
        <v>227</v>
      </c>
      <c r="D23" t="s">
        <v>228</v>
      </c>
      <c r="E23" t="s">
        <v>653</v>
      </c>
    </row>
    <row r="24" spans="1:5" x14ac:dyDescent="0.5">
      <c r="B24" t="s">
        <v>229</v>
      </c>
      <c r="C24" t="s">
        <v>230</v>
      </c>
      <c r="D24" t="s">
        <v>653</v>
      </c>
      <c r="E24" t="s">
        <v>231</v>
      </c>
    </row>
    <row r="25" spans="1:5" x14ac:dyDescent="0.5">
      <c r="B25" t="s">
        <v>596</v>
      </c>
      <c r="C25" t="s">
        <v>597</v>
      </c>
      <c r="D25" t="s">
        <v>657</v>
      </c>
      <c r="E25" t="s">
        <v>598</v>
      </c>
    </row>
    <row r="26" spans="1:5" x14ac:dyDescent="0.5">
      <c r="B26" t="s">
        <v>286</v>
      </c>
      <c r="C26" t="s">
        <v>265</v>
      </c>
      <c r="D26" t="s">
        <v>658</v>
      </c>
      <c r="E26" t="s">
        <v>659</v>
      </c>
    </row>
    <row r="27" spans="1:5" x14ac:dyDescent="0.5">
      <c r="B27" t="s">
        <v>294</v>
      </c>
      <c r="C27" t="s">
        <v>274</v>
      </c>
      <c r="D27" t="s">
        <v>275</v>
      </c>
      <c r="E27" t="s">
        <v>568</v>
      </c>
    </row>
    <row r="28" spans="1:5" x14ac:dyDescent="0.5">
      <c r="A28" t="s">
        <v>271</v>
      </c>
      <c r="B28" t="s">
        <v>290</v>
      </c>
      <c r="C28" t="s">
        <v>269</v>
      </c>
      <c r="D28" t="s">
        <v>270</v>
      </c>
      <c r="E28" t="s">
        <v>272</v>
      </c>
    </row>
    <row r="29" spans="1:5" x14ac:dyDescent="0.5">
      <c r="B29" t="s">
        <v>316</v>
      </c>
      <c r="C29" t="s">
        <v>269</v>
      </c>
      <c r="D29" t="s">
        <v>299</v>
      </c>
      <c r="E29" t="s">
        <v>269</v>
      </c>
    </row>
    <row r="30" spans="1:5" x14ac:dyDescent="0.5">
      <c r="B30" t="s">
        <v>586</v>
      </c>
      <c r="C30" t="s">
        <v>295</v>
      </c>
      <c r="D30" t="s">
        <v>296</v>
      </c>
      <c r="E30" t="s">
        <v>297</v>
      </c>
    </row>
    <row r="31" spans="1:5" x14ac:dyDescent="0.5">
      <c r="A31" t="s">
        <v>660</v>
      </c>
      <c r="D31"/>
    </row>
    <row r="32" spans="1:5" x14ac:dyDescent="0.5">
      <c r="D32"/>
    </row>
    <row r="33" spans="4:4" x14ac:dyDescent="0.5">
      <c r="D33"/>
    </row>
    <row r="34" spans="4:4" x14ac:dyDescent="0.5">
      <c r="D34"/>
    </row>
    <row r="35" spans="4:4" x14ac:dyDescent="0.5">
      <c r="D35"/>
    </row>
    <row r="36" spans="4:4" x14ac:dyDescent="0.5">
      <c r="D36"/>
    </row>
    <row r="37" spans="4:4" x14ac:dyDescent="0.5">
      <c r="D37"/>
    </row>
    <row r="38" spans="4:4" x14ac:dyDescent="0.5">
      <c r="D38"/>
    </row>
    <row r="39" spans="4:4" x14ac:dyDescent="0.5">
      <c r="D39"/>
    </row>
    <row r="40" spans="4:4" x14ac:dyDescent="0.5">
      <c r="D40"/>
    </row>
    <row r="41" spans="4:4" x14ac:dyDescent="0.5">
      <c r="D41"/>
    </row>
    <row r="42" spans="4:4" x14ac:dyDescent="0.5">
      <c r="D42"/>
    </row>
    <row r="43" spans="4:4" x14ac:dyDescent="0.5">
      <c r="D43"/>
    </row>
    <row r="44" spans="4:4" x14ac:dyDescent="0.5">
      <c r="D44"/>
    </row>
    <row r="45" spans="4:4" x14ac:dyDescent="0.5">
      <c r="D45"/>
    </row>
    <row r="46" spans="4:4" x14ac:dyDescent="0.5">
      <c r="D46"/>
    </row>
    <row r="47" spans="4:4" x14ac:dyDescent="0.5">
      <c r="D47"/>
    </row>
    <row r="48" spans="4:4" x14ac:dyDescent="0.5">
      <c r="D48"/>
    </row>
    <row r="49" spans="4:5" x14ac:dyDescent="0.5">
      <c r="D49"/>
    </row>
    <row r="50" spans="4:5" x14ac:dyDescent="0.5">
      <c r="D50"/>
    </row>
    <row r="51" spans="4:5" x14ac:dyDescent="0.5">
      <c r="D51"/>
    </row>
    <row r="52" spans="4:5" x14ac:dyDescent="0.5">
      <c r="D52"/>
    </row>
    <row r="53" spans="4:5" x14ac:dyDescent="0.5">
      <c r="D53"/>
    </row>
    <row r="54" spans="4:5" x14ac:dyDescent="0.5">
      <c r="D54"/>
    </row>
    <row r="55" spans="4:5" x14ac:dyDescent="0.5">
      <c r="D55"/>
    </row>
    <row r="56" spans="4:5" x14ac:dyDescent="0.5">
      <c r="D56"/>
    </row>
    <row r="57" spans="4:5" x14ac:dyDescent="0.5">
      <c r="D57"/>
    </row>
    <row r="58" spans="4:5" x14ac:dyDescent="0.5">
      <c r="D58"/>
    </row>
    <row r="59" spans="4:5" x14ac:dyDescent="0.5">
      <c r="D59"/>
    </row>
    <row r="60" spans="4:5" x14ac:dyDescent="0.5">
      <c r="D60"/>
    </row>
    <row r="61" spans="4:5" x14ac:dyDescent="0.5">
      <c r="D61"/>
    </row>
    <row r="62" spans="4:5" x14ac:dyDescent="0.5">
      <c r="D62"/>
    </row>
    <row r="63" spans="4:5" x14ac:dyDescent="0.5">
      <c r="D63"/>
    </row>
    <row r="64" spans="4:5" x14ac:dyDescent="0.5">
      <c r="D64"/>
    </row>
    <row r="65" spans="4:5" x14ac:dyDescent="0.5">
      <c r="D65"/>
    </row>
    <row r="66" spans="4:5" x14ac:dyDescent="0.5">
      <c r="D66"/>
    </row>
    <row r="67" spans="4:5" x14ac:dyDescent="0.5">
      <c r="D67"/>
    </row>
    <row r="68" spans="4:5" x14ac:dyDescent="0.5">
      <c r="D68"/>
    </row>
    <row r="69" spans="4:5" x14ac:dyDescent="0.5">
      <c r="D69"/>
    </row>
    <row r="70" spans="4:5" x14ac:dyDescent="0.5">
      <c r="D70"/>
    </row>
    <row r="71" spans="4:5" x14ac:dyDescent="0.5">
      <c r="D71"/>
    </row>
    <row r="72" spans="4:5" x14ac:dyDescent="0.5">
      <c r="D72"/>
    </row>
    <row r="73" spans="4:5" x14ac:dyDescent="0.5">
      <c r="D73"/>
    </row>
    <row r="74" spans="4:5" x14ac:dyDescent="0.5">
      <c r="D74"/>
    </row>
    <row r="75" spans="4:5" x14ac:dyDescent="0.5">
      <c r="D75"/>
    </row>
    <row r="76" spans="4:5" x14ac:dyDescent="0.5">
      <c r="D76"/>
    </row>
    <row r="77" spans="4:5" x14ac:dyDescent="0.5">
      <c r="D77"/>
    </row>
    <row r="78" spans="4:5" x14ac:dyDescent="0.5">
      <c r="D78"/>
    </row>
    <row r="79" spans="4:5" x14ac:dyDescent="0.5">
      <c r="D79"/>
    </row>
    <row r="80" spans="4:5" x14ac:dyDescent="0.5">
      <c r="D80"/>
    </row>
    <row r="81" spans="4:4" x14ac:dyDescent="0.5">
      <c r="D81"/>
    </row>
    <row r="82" spans="4:4" x14ac:dyDescent="0.5">
      <c r="D82"/>
    </row>
    <row r="83" spans="4:4" x14ac:dyDescent="0.5">
      <c r="D83"/>
    </row>
    <row r="84" spans="4:4" x14ac:dyDescent="0.5">
      <c r="D84"/>
    </row>
    <row r="85" spans="4:4" x14ac:dyDescent="0.5">
      <c r="D85"/>
    </row>
    <row r="86" spans="4:4" x14ac:dyDescent="0.5">
      <c r="D86"/>
    </row>
    <row r="87" spans="4:4" x14ac:dyDescent="0.5">
      <c r="D87"/>
    </row>
    <row r="88" spans="4:4" x14ac:dyDescent="0.5">
      <c r="D88"/>
    </row>
    <row r="89" spans="4:4" x14ac:dyDescent="0.5">
      <c r="D89"/>
    </row>
    <row r="90" spans="4:4" x14ac:dyDescent="0.5">
      <c r="D90"/>
    </row>
    <row r="91" spans="4:4" x14ac:dyDescent="0.5">
      <c r="D91"/>
    </row>
    <row r="92" spans="4:4" x14ac:dyDescent="0.5">
      <c r="D92"/>
    </row>
    <row r="93" spans="4:4" x14ac:dyDescent="0.5">
      <c r="D93"/>
    </row>
    <row r="94" spans="4:4" x14ac:dyDescent="0.5">
      <c r="D94"/>
    </row>
    <row r="95" spans="4:4" x14ac:dyDescent="0.5">
      <c r="D95"/>
    </row>
    <row r="96" spans="4:4" x14ac:dyDescent="0.5">
      <c r="D96"/>
    </row>
    <row r="97" spans="4:4" x14ac:dyDescent="0.5">
      <c r="D97"/>
    </row>
    <row r="98" spans="4:4" x14ac:dyDescent="0.5">
      <c r="D98"/>
    </row>
    <row r="99" spans="4:4" x14ac:dyDescent="0.5">
      <c r="D99"/>
    </row>
    <row r="100" spans="4:4" x14ac:dyDescent="0.5">
      <c r="D100"/>
    </row>
    <row r="101" spans="4:4" x14ac:dyDescent="0.5">
      <c r="D101"/>
    </row>
    <row r="102" spans="4:4" x14ac:dyDescent="0.5">
      <c r="D102"/>
    </row>
    <row r="103" spans="4:4" x14ac:dyDescent="0.5">
      <c r="D103"/>
    </row>
    <row r="104" spans="4:4" x14ac:dyDescent="0.5">
      <c r="D104"/>
    </row>
    <row r="105" spans="4:4" x14ac:dyDescent="0.5">
      <c r="D105"/>
    </row>
    <row r="106" spans="4:4" x14ac:dyDescent="0.5">
      <c r="D106"/>
    </row>
    <row r="107" spans="4:4" x14ac:dyDescent="0.5">
      <c r="D107"/>
    </row>
    <row r="108" spans="4:4" x14ac:dyDescent="0.5">
      <c r="D108"/>
    </row>
    <row r="109" spans="4:4" x14ac:dyDescent="0.5">
      <c r="D109"/>
    </row>
    <row r="110" spans="4:4" x14ac:dyDescent="0.5">
      <c r="D110"/>
    </row>
    <row r="111" spans="4:4" x14ac:dyDescent="0.5">
      <c r="D111"/>
    </row>
    <row r="112" spans="4:4" x14ac:dyDescent="0.5">
      <c r="D112"/>
    </row>
    <row r="113" spans="4:4" x14ac:dyDescent="0.5">
      <c r="D113"/>
    </row>
    <row r="114" spans="4:4" x14ac:dyDescent="0.5">
      <c r="D114"/>
    </row>
    <row r="115" spans="4:4" x14ac:dyDescent="0.5">
      <c r="D115"/>
    </row>
    <row r="116" spans="4:4" x14ac:dyDescent="0.5">
      <c r="D116"/>
    </row>
    <row r="117" spans="4:4" x14ac:dyDescent="0.5">
      <c r="D117"/>
    </row>
    <row r="118" spans="4:4" x14ac:dyDescent="0.5">
      <c r="D118"/>
    </row>
    <row r="119" spans="4:4" x14ac:dyDescent="0.5">
      <c r="D119"/>
    </row>
    <row r="120" spans="4:4" x14ac:dyDescent="0.5">
      <c r="D120"/>
    </row>
    <row r="121" spans="4:4" x14ac:dyDescent="0.5">
      <c r="D121"/>
    </row>
    <row r="122" spans="4:4" x14ac:dyDescent="0.5">
      <c r="D122"/>
    </row>
    <row r="123" spans="4:4" x14ac:dyDescent="0.5">
      <c r="D123"/>
    </row>
    <row r="124" spans="4:4" x14ac:dyDescent="0.5">
      <c r="D124"/>
    </row>
    <row r="125" spans="4:4" x14ac:dyDescent="0.5">
      <c r="D125"/>
    </row>
    <row r="126" spans="4:4" x14ac:dyDescent="0.5">
      <c r="D126"/>
    </row>
    <row r="127" spans="4:4" x14ac:dyDescent="0.5">
      <c r="D127"/>
    </row>
    <row r="128" spans="4:4" x14ac:dyDescent="0.5">
      <c r="D128"/>
    </row>
    <row r="129" spans="4:4" x14ac:dyDescent="0.5">
      <c r="D129"/>
    </row>
    <row r="130" spans="4:4" x14ac:dyDescent="0.5">
      <c r="D130"/>
    </row>
    <row r="131" spans="4:4" x14ac:dyDescent="0.5">
      <c r="D131"/>
    </row>
    <row r="132" spans="4:4" x14ac:dyDescent="0.5">
      <c r="D132"/>
    </row>
    <row r="133" spans="4:4" x14ac:dyDescent="0.5">
      <c r="D133"/>
    </row>
    <row r="134" spans="4:4" x14ac:dyDescent="0.5">
      <c r="D134"/>
    </row>
    <row r="135" spans="4:4" x14ac:dyDescent="0.5">
      <c r="D135"/>
    </row>
    <row r="136" spans="4:4" x14ac:dyDescent="0.5">
      <c r="D136"/>
    </row>
    <row r="137" spans="4:4" x14ac:dyDescent="0.5">
      <c r="D137"/>
    </row>
    <row r="138" spans="4:4" x14ac:dyDescent="0.5">
      <c r="D138"/>
    </row>
    <row r="139" spans="4:4" x14ac:dyDescent="0.5">
      <c r="D139"/>
    </row>
    <row r="140" spans="4:4" x14ac:dyDescent="0.5">
      <c r="D140"/>
    </row>
    <row r="141" spans="4:4" x14ac:dyDescent="0.5">
      <c r="D141"/>
    </row>
    <row r="142" spans="4:4" x14ac:dyDescent="0.5">
      <c r="D142"/>
    </row>
    <row r="143" spans="4:4" x14ac:dyDescent="0.5">
      <c r="D143"/>
    </row>
    <row r="144" spans="4:4" x14ac:dyDescent="0.5">
      <c r="D144"/>
    </row>
    <row r="145" spans="4:4" x14ac:dyDescent="0.5">
      <c r="D145"/>
    </row>
    <row r="146" spans="4:4" x14ac:dyDescent="0.5">
      <c r="D146"/>
    </row>
    <row r="147" spans="4:4" x14ac:dyDescent="0.5">
      <c r="D147"/>
    </row>
    <row r="148" spans="4:4" x14ac:dyDescent="0.5">
      <c r="D148"/>
    </row>
    <row r="149" spans="4:4" x14ac:dyDescent="0.5">
      <c r="D149"/>
    </row>
    <row r="150" spans="4:4" x14ac:dyDescent="0.5">
      <c r="D150"/>
    </row>
    <row r="151" spans="4:4" x14ac:dyDescent="0.5">
      <c r="D151"/>
    </row>
    <row r="152" spans="4:4" x14ac:dyDescent="0.5">
      <c r="D152"/>
    </row>
    <row r="153" spans="4:4" x14ac:dyDescent="0.5">
      <c r="D153"/>
    </row>
    <row r="154" spans="4:4" x14ac:dyDescent="0.5">
      <c r="D154"/>
    </row>
    <row r="155" spans="4:4" x14ac:dyDescent="0.5">
      <c r="D155"/>
    </row>
    <row r="156" spans="4:4" x14ac:dyDescent="0.5">
      <c r="D156"/>
    </row>
    <row r="157" spans="4:4" x14ac:dyDescent="0.5">
      <c r="D157"/>
    </row>
    <row r="158" spans="4:4" x14ac:dyDescent="0.5">
      <c r="D158"/>
    </row>
    <row r="159" spans="4:4" x14ac:dyDescent="0.5">
      <c r="D159"/>
    </row>
    <row r="160" spans="4:4" x14ac:dyDescent="0.5">
      <c r="D160"/>
    </row>
    <row r="161" spans="4:4" x14ac:dyDescent="0.5">
      <c r="D161"/>
    </row>
    <row r="162" spans="4:4" x14ac:dyDescent="0.5">
      <c r="D162"/>
    </row>
    <row r="163" spans="4:4" x14ac:dyDescent="0.5">
      <c r="D163"/>
    </row>
    <row r="164" spans="4:4" x14ac:dyDescent="0.5">
      <c r="D164"/>
    </row>
    <row r="165" spans="4:4" x14ac:dyDescent="0.5">
      <c r="D165"/>
    </row>
    <row r="166" spans="4:4" x14ac:dyDescent="0.5">
      <c r="D166"/>
    </row>
    <row r="167" spans="4:4" x14ac:dyDescent="0.5">
      <c r="D167"/>
    </row>
    <row r="168" spans="4:4" x14ac:dyDescent="0.5">
      <c r="D168"/>
    </row>
    <row r="169" spans="4:4" x14ac:dyDescent="0.5">
      <c r="D169"/>
    </row>
    <row r="170" spans="4:4" x14ac:dyDescent="0.5">
      <c r="D170"/>
    </row>
    <row r="171" spans="4:4" x14ac:dyDescent="0.5">
      <c r="D171"/>
    </row>
    <row r="172" spans="4:4" x14ac:dyDescent="0.5">
      <c r="D172"/>
    </row>
    <row r="173" spans="4:4" x14ac:dyDescent="0.5">
      <c r="D173"/>
    </row>
    <row r="174" spans="4:4" x14ac:dyDescent="0.5">
      <c r="D174"/>
    </row>
    <row r="175" spans="4:4" x14ac:dyDescent="0.5">
      <c r="D175"/>
    </row>
    <row r="176" spans="4:4" x14ac:dyDescent="0.5">
      <c r="D176"/>
    </row>
    <row r="177" spans="4:4" x14ac:dyDescent="0.5">
      <c r="D177"/>
    </row>
    <row r="178" spans="4:4" x14ac:dyDescent="0.5">
      <c r="D178"/>
    </row>
    <row r="179" spans="4:4" x14ac:dyDescent="0.5">
      <c r="D179"/>
    </row>
    <row r="180" spans="4:4" x14ac:dyDescent="0.5">
      <c r="D180"/>
    </row>
    <row r="181" spans="4:4" x14ac:dyDescent="0.5">
      <c r="D181"/>
    </row>
    <row r="182" spans="4:4" x14ac:dyDescent="0.5">
      <c r="D182"/>
    </row>
    <row r="183" spans="4:4" x14ac:dyDescent="0.5">
      <c r="D183"/>
    </row>
    <row r="184" spans="4:4" x14ac:dyDescent="0.5">
      <c r="D184"/>
    </row>
    <row r="185" spans="4:4" x14ac:dyDescent="0.5">
      <c r="D185"/>
    </row>
    <row r="186" spans="4:4" x14ac:dyDescent="0.5">
      <c r="D186"/>
    </row>
    <row r="187" spans="4:4" x14ac:dyDescent="0.5">
      <c r="D187"/>
    </row>
    <row r="188" spans="4:4" x14ac:dyDescent="0.5">
      <c r="D188"/>
    </row>
    <row r="189" spans="4:4" x14ac:dyDescent="0.5">
      <c r="D189"/>
    </row>
    <row r="190" spans="4:4" x14ac:dyDescent="0.5">
      <c r="D190"/>
    </row>
    <row r="191" spans="4:4" x14ac:dyDescent="0.5">
      <c r="D191"/>
    </row>
    <row r="192" spans="4:4" x14ac:dyDescent="0.5">
      <c r="D192"/>
    </row>
    <row r="193" spans="4:4" x14ac:dyDescent="0.5">
      <c r="D193"/>
    </row>
    <row r="194" spans="4:4" x14ac:dyDescent="0.5">
      <c r="D194"/>
    </row>
    <row r="195" spans="4:4" x14ac:dyDescent="0.5">
      <c r="D195"/>
    </row>
    <row r="196" spans="4:4" x14ac:dyDescent="0.5">
      <c r="D196"/>
    </row>
    <row r="197" spans="4:4" x14ac:dyDescent="0.5">
      <c r="D197"/>
    </row>
    <row r="198" spans="4:4" x14ac:dyDescent="0.5">
      <c r="D198"/>
    </row>
    <row r="199" spans="4:4" x14ac:dyDescent="0.5">
      <c r="D199"/>
    </row>
    <row r="200" spans="4:4" x14ac:dyDescent="0.5">
      <c r="D200"/>
    </row>
    <row r="201" spans="4:4" x14ac:dyDescent="0.5">
      <c r="D201"/>
    </row>
    <row r="202" spans="4:4" x14ac:dyDescent="0.5">
      <c r="D202"/>
    </row>
    <row r="203" spans="4:4" x14ac:dyDescent="0.5">
      <c r="D203"/>
    </row>
    <row r="204" spans="4:4" x14ac:dyDescent="0.5">
      <c r="D204"/>
    </row>
    <row r="205" spans="4:4" x14ac:dyDescent="0.5">
      <c r="D205"/>
    </row>
    <row r="206" spans="4:4" x14ac:dyDescent="0.5">
      <c r="D206"/>
    </row>
    <row r="207" spans="4:4" x14ac:dyDescent="0.5">
      <c r="D207"/>
    </row>
    <row r="208" spans="4:4" x14ac:dyDescent="0.5">
      <c r="D208"/>
    </row>
    <row r="209" spans="4:4" x14ac:dyDescent="0.5">
      <c r="D209"/>
    </row>
    <row r="210" spans="4:4" x14ac:dyDescent="0.5">
      <c r="D210"/>
    </row>
    <row r="211" spans="4:4" x14ac:dyDescent="0.5">
      <c r="D211"/>
    </row>
    <row r="212" spans="4:4" x14ac:dyDescent="0.5">
      <c r="D212"/>
    </row>
    <row r="213" spans="4:4" x14ac:dyDescent="0.5">
      <c r="D213"/>
    </row>
    <row r="214" spans="4:4" x14ac:dyDescent="0.5">
      <c r="D214"/>
    </row>
    <row r="215" spans="4:4" x14ac:dyDescent="0.5">
      <c r="D215"/>
    </row>
    <row r="216" spans="4:4" x14ac:dyDescent="0.5">
      <c r="D216"/>
    </row>
    <row r="217" spans="4:4" x14ac:dyDescent="0.5">
      <c r="D217"/>
    </row>
    <row r="218" spans="4:4" x14ac:dyDescent="0.5">
      <c r="D218"/>
    </row>
    <row r="219" spans="4:4" x14ac:dyDescent="0.5">
      <c r="D219"/>
    </row>
    <row r="220" spans="4:4" x14ac:dyDescent="0.5">
      <c r="D220"/>
    </row>
    <row r="221" spans="4:4" x14ac:dyDescent="0.5">
      <c r="D221"/>
    </row>
    <row r="222" spans="4:4" x14ac:dyDescent="0.5">
      <c r="D222"/>
    </row>
    <row r="223" spans="4:4" x14ac:dyDescent="0.5">
      <c r="D223"/>
    </row>
    <row r="224" spans="4:4" x14ac:dyDescent="0.5">
      <c r="D224"/>
    </row>
    <row r="225" spans="4:4" x14ac:dyDescent="0.5">
      <c r="D225"/>
    </row>
    <row r="226" spans="4:4" x14ac:dyDescent="0.5">
      <c r="D226"/>
    </row>
    <row r="227" spans="4:4" x14ac:dyDescent="0.5">
      <c r="D227"/>
    </row>
    <row r="228" spans="4:4" x14ac:dyDescent="0.5">
      <c r="D228"/>
    </row>
    <row r="229" spans="4:4" x14ac:dyDescent="0.5">
      <c r="D229"/>
    </row>
    <row r="230" spans="4:4" x14ac:dyDescent="0.5">
      <c r="D230"/>
    </row>
    <row r="231" spans="4:4" x14ac:dyDescent="0.5">
      <c r="D231"/>
    </row>
    <row r="232" spans="4:4" x14ac:dyDescent="0.5">
      <c r="D232"/>
    </row>
    <row r="233" spans="4:4" x14ac:dyDescent="0.5">
      <c r="D233"/>
    </row>
    <row r="234" spans="4:4" x14ac:dyDescent="0.5">
      <c r="D234"/>
    </row>
    <row r="235" spans="4:4" x14ac:dyDescent="0.5">
      <c r="D235"/>
    </row>
    <row r="236" spans="4:4" x14ac:dyDescent="0.5">
      <c r="D236"/>
    </row>
    <row r="237" spans="4:4" x14ac:dyDescent="0.5">
      <c r="D237"/>
    </row>
    <row r="238" spans="4:4" x14ac:dyDescent="0.5">
      <c r="D238"/>
    </row>
    <row r="239" spans="4:4" x14ac:dyDescent="0.5">
      <c r="D239"/>
    </row>
    <row r="240" spans="4:4" x14ac:dyDescent="0.5">
      <c r="D240"/>
    </row>
    <row r="241" spans="4:4" x14ac:dyDescent="0.5">
      <c r="D241"/>
    </row>
    <row r="242" spans="4:4" x14ac:dyDescent="0.5">
      <c r="D242"/>
    </row>
    <row r="243" spans="4:4" x14ac:dyDescent="0.5">
      <c r="D243"/>
    </row>
    <row r="244" spans="4:4" x14ac:dyDescent="0.5">
      <c r="D244"/>
    </row>
    <row r="245" spans="4:4" x14ac:dyDescent="0.5">
      <c r="D245"/>
    </row>
    <row r="246" spans="4:4" x14ac:dyDescent="0.5">
      <c r="D246"/>
    </row>
    <row r="247" spans="4:4" x14ac:dyDescent="0.5">
      <c r="D247"/>
    </row>
    <row r="248" spans="4:4" x14ac:dyDescent="0.5">
      <c r="D248"/>
    </row>
    <row r="249" spans="4:4" x14ac:dyDescent="0.5">
      <c r="D249"/>
    </row>
    <row r="250" spans="4:4" x14ac:dyDescent="0.5">
      <c r="D250"/>
    </row>
    <row r="251" spans="4:4" x14ac:dyDescent="0.5">
      <c r="D251"/>
    </row>
    <row r="252" spans="4:4" x14ac:dyDescent="0.5">
      <c r="D252"/>
    </row>
    <row r="253" spans="4:4" x14ac:dyDescent="0.5">
      <c r="D253"/>
    </row>
    <row r="254" spans="4:4" x14ac:dyDescent="0.5">
      <c r="D254"/>
    </row>
    <row r="255" spans="4:4" x14ac:dyDescent="0.5">
      <c r="D255"/>
    </row>
    <row r="256" spans="4:4" x14ac:dyDescent="0.5">
      <c r="D256"/>
    </row>
    <row r="257" spans="4:4" x14ac:dyDescent="0.5">
      <c r="D257"/>
    </row>
    <row r="258" spans="4:4" x14ac:dyDescent="0.5">
      <c r="D258"/>
    </row>
    <row r="259" spans="4:4" x14ac:dyDescent="0.5">
      <c r="D259"/>
    </row>
    <row r="260" spans="4:4" x14ac:dyDescent="0.5">
      <c r="D260"/>
    </row>
    <row r="261" spans="4:4" x14ac:dyDescent="0.5">
      <c r="D261"/>
    </row>
    <row r="262" spans="4:4" x14ac:dyDescent="0.5">
      <c r="D262"/>
    </row>
    <row r="263" spans="4:4" x14ac:dyDescent="0.5">
      <c r="D263"/>
    </row>
    <row r="264" spans="4:4" x14ac:dyDescent="0.5">
      <c r="D264"/>
    </row>
    <row r="265" spans="4:4" x14ac:dyDescent="0.5">
      <c r="D265"/>
    </row>
    <row r="266" spans="4:4" x14ac:dyDescent="0.5">
      <c r="D266"/>
    </row>
    <row r="267" spans="4:4" x14ac:dyDescent="0.5">
      <c r="D267"/>
    </row>
    <row r="268" spans="4:4" x14ac:dyDescent="0.5">
      <c r="D268"/>
    </row>
    <row r="269" spans="4:4" x14ac:dyDescent="0.5">
      <c r="D269"/>
    </row>
    <row r="270" spans="4:4" x14ac:dyDescent="0.5">
      <c r="D270"/>
    </row>
    <row r="271" spans="4:4" x14ac:dyDescent="0.5">
      <c r="D271"/>
    </row>
    <row r="272" spans="4:4" x14ac:dyDescent="0.5">
      <c r="D272"/>
    </row>
    <row r="273" spans="4:4" x14ac:dyDescent="0.5">
      <c r="D273"/>
    </row>
    <row r="274" spans="4:4" x14ac:dyDescent="0.5">
      <c r="D274"/>
    </row>
    <row r="275" spans="4:4" x14ac:dyDescent="0.5">
      <c r="D275"/>
    </row>
    <row r="276" spans="4:4" x14ac:dyDescent="0.5">
      <c r="D276"/>
    </row>
    <row r="277" spans="4:4" x14ac:dyDescent="0.5">
      <c r="D277"/>
    </row>
    <row r="278" spans="4:4" x14ac:dyDescent="0.5">
      <c r="D278"/>
    </row>
    <row r="279" spans="4:4" x14ac:dyDescent="0.5">
      <c r="D279"/>
    </row>
    <row r="280" spans="4:4" x14ac:dyDescent="0.5">
      <c r="D280"/>
    </row>
    <row r="281" spans="4:4" x14ac:dyDescent="0.5">
      <c r="D281"/>
    </row>
    <row r="282" spans="4:4" x14ac:dyDescent="0.5">
      <c r="D282"/>
    </row>
    <row r="283" spans="4:4" x14ac:dyDescent="0.5">
      <c r="D283"/>
    </row>
    <row r="284" spans="4:4" x14ac:dyDescent="0.5">
      <c r="D284"/>
    </row>
    <row r="285" spans="4:4" x14ac:dyDescent="0.5">
      <c r="D285"/>
    </row>
    <row r="286" spans="4:4" x14ac:dyDescent="0.5">
      <c r="D286"/>
    </row>
    <row r="287" spans="4:4" x14ac:dyDescent="0.5">
      <c r="D287"/>
    </row>
    <row r="288" spans="4:4" x14ac:dyDescent="0.5">
      <c r="D288"/>
    </row>
    <row r="289" spans="4:4" x14ac:dyDescent="0.5">
      <c r="D289"/>
    </row>
    <row r="290" spans="4:4" x14ac:dyDescent="0.5">
      <c r="D290"/>
    </row>
    <row r="291" spans="4:4" x14ac:dyDescent="0.5">
      <c r="D291"/>
    </row>
    <row r="292" spans="4:4" x14ac:dyDescent="0.5">
      <c r="D292"/>
    </row>
    <row r="293" spans="4:4" x14ac:dyDescent="0.5">
      <c r="D293"/>
    </row>
    <row r="294" spans="4:4" x14ac:dyDescent="0.5">
      <c r="D294"/>
    </row>
    <row r="295" spans="4:4" x14ac:dyDescent="0.5">
      <c r="D295"/>
    </row>
    <row r="296" spans="4:4" x14ac:dyDescent="0.5">
      <c r="D296"/>
    </row>
    <row r="297" spans="4:4" x14ac:dyDescent="0.5">
      <c r="D297"/>
    </row>
    <row r="298" spans="4:4" x14ac:dyDescent="0.5">
      <c r="D298"/>
    </row>
    <row r="299" spans="4:4" x14ac:dyDescent="0.5">
      <c r="D299"/>
    </row>
    <row r="300" spans="4:4" x14ac:dyDescent="0.5">
      <c r="D300"/>
    </row>
    <row r="301" spans="4:4" x14ac:dyDescent="0.5">
      <c r="D301"/>
    </row>
    <row r="302" spans="4:4" x14ac:dyDescent="0.5">
      <c r="D302"/>
    </row>
    <row r="303" spans="4:4" x14ac:dyDescent="0.5">
      <c r="D303"/>
    </row>
    <row r="304" spans="4:4" x14ac:dyDescent="0.5">
      <c r="D304"/>
    </row>
    <row r="305" spans="4:4" x14ac:dyDescent="0.5">
      <c r="D305"/>
    </row>
  </sheetData>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415BE-0A9C-49F3-9086-1DA4F2C0472D}">
  <dimension ref="A1:G40"/>
  <sheetViews>
    <sheetView zoomScale="85" zoomScaleNormal="85" workbookViewId="0">
      <selection activeCell="A9" sqref="A9"/>
    </sheetView>
  </sheetViews>
  <sheetFormatPr defaultColWidth="8.8203125" defaultRowHeight="14.35" x14ac:dyDescent="0.5"/>
  <cols>
    <col min="1" max="1" width="16" customWidth="1"/>
    <col min="3" max="3" width="74" customWidth="1"/>
    <col min="4" max="4" width="85.29296875" customWidth="1"/>
    <col min="5" max="5" width="255.703125" bestFit="1" customWidth="1"/>
    <col min="6" max="6" width="22.52734375" bestFit="1" customWidth="1"/>
    <col min="7" max="7" width="5.703125" bestFit="1" customWidth="1"/>
  </cols>
  <sheetData>
    <row r="1" spans="1:7" x14ac:dyDescent="0.5">
      <c r="A1" t="s">
        <v>661</v>
      </c>
      <c r="D1" s="160" t="s">
        <v>651</v>
      </c>
    </row>
    <row r="3" spans="1:7" x14ac:dyDescent="0.5">
      <c r="A3" s="5" t="s">
        <v>662</v>
      </c>
    </row>
    <row r="4" spans="1:7" x14ac:dyDescent="0.5">
      <c r="A4" s="5" t="s">
        <v>20</v>
      </c>
      <c r="B4" s="5" t="s">
        <v>14</v>
      </c>
      <c r="C4" s="5" t="s">
        <v>15</v>
      </c>
      <c r="D4" s="5" t="s">
        <v>19</v>
      </c>
      <c r="E4" s="5" t="s">
        <v>23</v>
      </c>
      <c r="F4" s="5" t="s">
        <v>16</v>
      </c>
      <c r="G4" t="s">
        <v>649</v>
      </c>
    </row>
    <row r="5" spans="1:7" x14ac:dyDescent="0.5">
      <c r="A5" t="s">
        <v>81</v>
      </c>
      <c r="B5" t="s">
        <v>356</v>
      </c>
      <c r="C5" t="s">
        <v>220</v>
      </c>
      <c r="G5">
        <v>0</v>
      </c>
    </row>
    <row r="6" spans="1:7" x14ac:dyDescent="0.5">
      <c r="B6" t="s">
        <v>386</v>
      </c>
      <c r="C6" t="s">
        <v>616</v>
      </c>
      <c r="D6" t="s">
        <v>663</v>
      </c>
      <c r="E6" t="s">
        <v>355</v>
      </c>
      <c r="F6" t="s">
        <v>99</v>
      </c>
      <c r="G6">
        <v>0.1</v>
      </c>
    </row>
    <row r="7" spans="1:7" x14ac:dyDescent="0.5">
      <c r="B7" t="s">
        <v>394</v>
      </c>
      <c r="C7" t="s">
        <v>361</v>
      </c>
      <c r="D7" t="s">
        <v>362</v>
      </c>
      <c r="E7" t="s">
        <v>617</v>
      </c>
      <c r="F7" t="s">
        <v>99</v>
      </c>
      <c r="G7">
        <v>0.2</v>
      </c>
    </row>
    <row r="8" spans="1:7" x14ac:dyDescent="0.5">
      <c r="B8" t="s">
        <v>623</v>
      </c>
      <c r="C8" t="s">
        <v>376</v>
      </c>
      <c r="D8" t="s">
        <v>377</v>
      </c>
      <c r="E8" t="s">
        <v>378</v>
      </c>
      <c r="F8" t="s">
        <v>55</v>
      </c>
      <c r="G8">
        <v>0.3</v>
      </c>
    </row>
    <row r="9" spans="1:7" x14ac:dyDescent="0.5">
      <c r="B9" t="s">
        <v>636</v>
      </c>
      <c r="C9" t="s">
        <v>428</v>
      </c>
      <c r="D9" t="s">
        <v>362</v>
      </c>
      <c r="E9" t="s">
        <v>429</v>
      </c>
      <c r="F9" t="s">
        <v>99</v>
      </c>
      <c r="G9">
        <v>0.2</v>
      </c>
    </row>
    <row r="10" spans="1:7" x14ac:dyDescent="0.5">
      <c r="B10" t="s">
        <v>437</v>
      </c>
      <c r="C10" t="s">
        <v>462</v>
      </c>
      <c r="D10" t="s">
        <v>362</v>
      </c>
      <c r="E10" t="s">
        <v>463</v>
      </c>
      <c r="F10" t="s">
        <v>99</v>
      </c>
      <c r="G10">
        <v>0.2</v>
      </c>
    </row>
    <row r="11" spans="1:7" x14ac:dyDescent="0.5">
      <c r="B11" t="s">
        <v>446</v>
      </c>
      <c r="C11" t="s">
        <v>468</v>
      </c>
      <c r="D11" t="s">
        <v>377</v>
      </c>
      <c r="E11" t="s">
        <v>469</v>
      </c>
      <c r="F11" t="s">
        <v>55</v>
      </c>
      <c r="G11">
        <v>0.3</v>
      </c>
    </row>
    <row r="12" spans="1:7" x14ac:dyDescent="0.5">
      <c r="A12" t="s">
        <v>69</v>
      </c>
      <c r="B12" t="s">
        <v>340</v>
      </c>
      <c r="C12" t="s">
        <v>214</v>
      </c>
      <c r="D12" t="s">
        <v>215</v>
      </c>
      <c r="E12" t="s">
        <v>610</v>
      </c>
      <c r="F12" t="s">
        <v>55</v>
      </c>
      <c r="G12">
        <v>0.5</v>
      </c>
    </row>
    <row r="13" spans="1:7" x14ac:dyDescent="0.5">
      <c r="B13" t="s">
        <v>360</v>
      </c>
      <c r="C13" t="s">
        <v>227</v>
      </c>
      <c r="D13" t="s">
        <v>228</v>
      </c>
      <c r="E13" t="s">
        <v>653</v>
      </c>
      <c r="F13" t="s">
        <v>99</v>
      </c>
      <c r="G13">
        <v>0</v>
      </c>
    </row>
    <row r="14" spans="1:7" x14ac:dyDescent="0.5">
      <c r="B14" t="s">
        <v>364</v>
      </c>
      <c r="C14" t="s">
        <v>230</v>
      </c>
      <c r="D14" t="s">
        <v>653</v>
      </c>
      <c r="E14" t="s">
        <v>231</v>
      </c>
      <c r="F14" t="s">
        <v>99</v>
      </c>
      <c r="G14">
        <v>0</v>
      </c>
    </row>
    <row r="15" spans="1:7" x14ac:dyDescent="0.5">
      <c r="B15" t="s">
        <v>390</v>
      </c>
      <c r="C15" t="s">
        <v>357</v>
      </c>
      <c r="D15" t="s">
        <v>358</v>
      </c>
      <c r="E15" t="s">
        <v>359</v>
      </c>
      <c r="F15" t="s">
        <v>153</v>
      </c>
      <c r="G15">
        <v>1</v>
      </c>
    </row>
    <row r="16" spans="1:7" x14ac:dyDescent="0.5">
      <c r="B16" t="s">
        <v>622</v>
      </c>
      <c r="C16" t="s">
        <v>372</v>
      </c>
      <c r="D16" t="s">
        <v>373</v>
      </c>
      <c r="E16" t="s">
        <v>374</v>
      </c>
      <c r="F16" t="s">
        <v>99</v>
      </c>
      <c r="G16">
        <v>0</v>
      </c>
    </row>
    <row r="17" spans="1:7" x14ac:dyDescent="0.5">
      <c r="B17" t="s">
        <v>637</v>
      </c>
      <c r="C17" t="s">
        <v>417</v>
      </c>
      <c r="D17" t="s">
        <v>418</v>
      </c>
      <c r="E17" t="s">
        <v>419</v>
      </c>
      <c r="F17" t="s">
        <v>55</v>
      </c>
      <c r="G17">
        <v>0.5</v>
      </c>
    </row>
    <row r="18" spans="1:7" x14ac:dyDescent="0.5">
      <c r="B18" t="s">
        <v>638</v>
      </c>
      <c r="C18" t="s">
        <v>421</v>
      </c>
      <c r="D18" t="s">
        <v>422</v>
      </c>
      <c r="E18" t="s">
        <v>423</v>
      </c>
      <c r="F18" t="s">
        <v>99</v>
      </c>
      <c r="G18">
        <v>0</v>
      </c>
    </row>
    <row r="19" spans="1:7" x14ac:dyDescent="0.5">
      <c r="B19" t="s">
        <v>641</v>
      </c>
      <c r="C19" t="s">
        <v>433</v>
      </c>
      <c r="D19" t="s">
        <v>434</v>
      </c>
      <c r="E19" t="s">
        <v>653</v>
      </c>
      <c r="F19" t="s">
        <v>99</v>
      </c>
      <c r="G19">
        <v>0</v>
      </c>
    </row>
    <row r="20" spans="1:7" x14ac:dyDescent="0.5">
      <c r="B20" t="s">
        <v>446</v>
      </c>
      <c r="C20" t="s">
        <v>447</v>
      </c>
      <c r="D20" t="s">
        <v>448</v>
      </c>
      <c r="E20" t="s">
        <v>653</v>
      </c>
      <c r="F20" t="s">
        <v>55</v>
      </c>
      <c r="G20">
        <v>0.7</v>
      </c>
    </row>
    <row r="21" spans="1:7" x14ac:dyDescent="0.5">
      <c r="B21" t="s">
        <v>449</v>
      </c>
      <c r="C21" t="s">
        <v>450</v>
      </c>
      <c r="D21" t="s">
        <v>451</v>
      </c>
      <c r="E21" t="s">
        <v>452</v>
      </c>
      <c r="F21" t="s">
        <v>153</v>
      </c>
      <c r="G21">
        <v>1</v>
      </c>
    </row>
    <row r="22" spans="1:7" x14ac:dyDescent="0.5">
      <c r="B22" t="s">
        <v>456</v>
      </c>
      <c r="C22" t="s">
        <v>457</v>
      </c>
      <c r="D22" t="s">
        <v>458</v>
      </c>
      <c r="E22" t="s">
        <v>653</v>
      </c>
      <c r="F22" t="s">
        <v>55</v>
      </c>
      <c r="G22">
        <v>0.5</v>
      </c>
    </row>
    <row r="23" spans="1:7" x14ac:dyDescent="0.5">
      <c r="B23" t="s">
        <v>483</v>
      </c>
      <c r="C23" t="s">
        <v>484</v>
      </c>
      <c r="D23" t="s">
        <v>485</v>
      </c>
      <c r="E23" t="s">
        <v>664</v>
      </c>
      <c r="F23" t="s">
        <v>55</v>
      </c>
      <c r="G23">
        <v>0.3</v>
      </c>
    </row>
    <row r="24" spans="1:7" x14ac:dyDescent="0.5">
      <c r="B24" t="s">
        <v>490</v>
      </c>
      <c r="C24" t="s">
        <v>491</v>
      </c>
      <c r="D24" t="s">
        <v>493</v>
      </c>
      <c r="G24">
        <v>0</v>
      </c>
    </row>
    <row r="25" spans="1:7" x14ac:dyDescent="0.5">
      <c r="B25" t="s">
        <v>495</v>
      </c>
      <c r="C25" t="s">
        <v>645</v>
      </c>
      <c r="D25" t="s">
        <v>493</v>
      </c>
      <c r="G25">
        <v>0</v>
      </c>
    </row>
    <row r="26" spans="1:7" x14ac:dyDescent="0.5">
      <c r="B26" t="s">
        <v>499</v>
      </c>
      <c r="C26" t="s">
        <v>500</v>
      </c>
      <c r="D26" t="s">
        <v>501</v>
      </c>
      <c r="E26" t="s">
        <v>502</v>
      </c>
      <c r="F26" t="s">
        <v>73</v>
      </c>
      <c r="G26">
        <v>0.8</v>
      </c>
    </row>
    <row r="27" spans="1:7" x14ac:dyDescent="0.5">
      <c r="A27" t="s">
        <v>57</v>
      </c>
      <c r="B27" t="s">
        <v>346</v>
      </c>
      <c r="C27" t="s">
        <v>347</v>
      </c>
      <c r="D27" t="s">
        <v>665</v>
      </c>
      <c r="E27" t="s">
        <v>348</v>
      </c>
      <c r="F27" t="s">
        <v>99</v>
      </c>
      <c r="G27">
        <v>0</v>
      </c>
    </row>
    <row r="28" spans="1:7" x14ac:dyDescent="0.5">
      <c r="B28" t="s">
        <v>612</v>
      </c>
      <c r="C28" t="s">
        <v>613</v>
      </c>
      <c r="D28" t="s">
        <v>653</v>
      </c>
      <c r="E28" t="s">
        <v>653</v>
      </c>
      <c r="F28" t="s">
        <v>99</v>
      </c>
      <c r="G28">
        <v>0</v>
      </c>
    </row>
    <row r="29" spans="1:7" x14ac:dyDescent="0.5">
      <c r="B29" t="s">
        <v>631</v>
      </c>
      <c r="C29" t="s">
        <v>387</v>
      </c>
      <c r="D29" t="s">
        <v>388</v>
      </c>
      <c r="E29" t="s">
        <v>389</v>
      </c>
      <c r="F29" t="s">
        <v>55</v>
      </c>
      <c r="G29">
        <v>0.5</v>
      </c>
    </row>
    <row r="30" spans="1:7" x14ac:dyDescent="0.5">
      <c r="B30" t="s">
        <v>632</v>
      </c>
      <c r="C30" t="s">
        <v>391</v>
      </c>
      <c r="D30" t="s">
        <v>392</v>
      </c>
      <c r="E30" t="s">
        <v>393</v>
      </c>
      <c r="F30" t="s">
        <v>99</v>
      </c>
      <c r="G30">
        <v>0</v>
      </c>
    </row>
    <row r="31" spans="1:7" x14ac:dyDescent="0.5">
      <c r="B31" t="s">
        <v>633</v>
      </c>
      <c r="C31" t="s">
        <v>395</v>
      </c>
      <c r="D31" t="s">
        <v>396</v>
      </c>
      <c r="E31" t="s">
        <v>397</v>
      </c>
      <c r="F31" t="s">
        <v>153</v>
      </c>
      <c r="G31">
        <v>0</v>
      </c>
    </row>
    <row r="32" spans="1:7" x14ac:dyDescent="0.5">
      <c r="B32" t="s">
        <v>403</v>
      </c>
      <c r="C32" t="s">
        <v>404</v>
      </c>
      <c r="D32" t="s">
        <v>405</v>
      </c>
      <c r="E32" t="s">
        <v>406</v>
      </c>
      <c r="F32" t="s">
        <v>55</v>
      </c>
      <c r="G32">
        <v>0.8</v>
      </c>
    </row>
    <row r="33" spans="1:7" x14ac:dyDescent="0.5">
      <c r="B33" t="s">
        <v>410</v>
      </c>
      <c r="C33" t="s">
        <v>411</v>
      </c>
      <c r="D33" t="s">
        <v>412</v>
      </c>
      <c r="G33">
        <v>0.5</v>
      </c>
    </row>
    <row r="34" spans="1:7" x14ac:dyDescent="0.5">
      <c r="B34" t="s">
        <v>440</v>
      </c>
      <c r="C34" t="s">
        <v>441</v>
      </c>
      <c r="D34" t="s">
        <v>442</v>
      </c>
      <c r="E34" t="s">
        <v>443</v>
      </c>
      <c r="F34" t="s">
        <v>99</v>
      </c>
      <c r="G34">
        <v>0</v>
      </c>
    </row>
    <row r="35" spans="1:7" x14ac:dyDescent="0.5">
      <c r="B35" t="s">
        <v>453</v>
      </c>
      <c r="C35" t="s">
        <v>454</v>
      </c>
      <c r="D35" t="s">
        <v>455</v>
      </c>
      <c r="E35" t="s">
        <v>653</v>
      </c>
      <c r="F35" t="s">
        <v>99</v>
      </c>
      <c r="G35">
        <v>1</v>
      </c>
    </row>
    <row r="36" spans="1:7" x14ac:dyDescent="0.5">
      <c r="B36" t="s">
        <v>505</v>
      </c>
      <c r="C36" t="s">
        <v>506</v>
      </c>
      <c r="D36" t="s">
        <v>493</v>
      </c>
      <c r="G36">
        <v>0</v>
      </c>
    </row>
    <row r="37" spans="1:7" x14ac:dyDescent="0.5">
      <c r="B37" t="s">
        <v>508</v>
      </c>
      <c r="C37" t="s">
        <v>509</v>
      </c>
      <c r="D37" t="s">
        <v>493</v>
      </c>
      <c r="G37">
        <v>0.4</v>
      </c>
    </row>
    <row r="38" spans="1:7" x14ac:dyDescent="0.5">
      <c r="A38" t="s">
        <v>271</v>
      </c>
      <c r="B38" t="s">
        <v>398</v>
      </c>
      <c r="C38" t="s">
        <v>618</v>
      </c>
      <c r="D38" t="s">
        <v>666</v>
      </c>
      <c r="E38" t="s">
        <v>619</v>
      </c>
      <c r="F38" t="s">
        <v>153</v>
      </c>
      <c r="G38">
        <v>1</v>
      </c>
    </row>
    <row r="39" spans="1:7" x14ac:dyDescent="0.5">
      <c r="B39" t="s">
        <v>620</v>
      </c>
      <c r="C39" t="s">
        <v>365</v>
      </c>
      <c r="D39" t="s">
        <v>366</v>
      </c>
      <c r="E39" t="s">
        <v>367</v>
      </c>
      <c r="F39" t="s">
        <v>153</v>
      </c>
      <c r="G39">
        <v>1</v>
      </c>
    </row>
    <row r="40" spans="1:7" x14ac:dyDescent="0.5">
      <c r="A40" t="s">
        <v>660</v>
      </c>
      <c r="G40">
        <v>11.799999999999999</v>
      </c>
    </row>
  </sheetData>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1729B-6397-4B67-BA1F-B8ED7C65331F}">
  <dimension ref="A1:K13"/>
  <sheetViews>
    <sheetView zoomScale="85" zoomScaleNormal="85" workbookViewId="0">
      <selection activeCell="K2" sqref="K2"/>
    </sheetView>
  </sheetViews>
  <sheetFormatPr defaultColWidth="8.703125" defaultRowHeight="13" x14ac:dyDescent="0.5"/>
  <cols>
    <col min="1" max="1" width="32.17578125" style="7" bestFit="1" customWidth="1"/>
    <col min="2" max="2" width="29.29296875" style="7" bestFit="1" customWidth="1"/>
    <col min="3" max="3" width="10.52734375" style="7" customWidth="1"/>
    <col min="4" max="4" width="24.703125" style="7" customWidth="1"/>
    <col min="5" max="5" width="47.46875" style="7" bestFit="1" customWidth="1"/>
    <col min="6" max="6" width="52.46875" style="7" bestFit="1" customWidth="1"/>
    <col min="7" max="7" width="10.46875" style="7" bestFit="1" customWidth="1"/>
    <col min="8" max="8" width="18.17578125" style="7" bestFit="1" customWidth="1"/>
    <col min="9" max="9" width="34.46875" style="7" bestFit="1" customWidth="1"/>
    <col min="10" max="10" width="13.46875" style="7" bestFit="1" customWidth="1"/>
    <col min="11" max="11" width="29.46875" style="7" customWidth="1"/>
    <col min="12" max="16384" width="8.703125" style="7"/>
  </cols>
  <sheetData>
    <row r="1" spans="1:11" ht="31" customHeight="1" x14ac:dyDescent="0.45">
      <c r="A1" s="9" t="s">
        <v>667</v>
      </c>
      <c r="B1" s="9" t="s">
        <v>668</v>
      </c>
      <c r="C1" s="9" t="s">
        <v>669</v>
      </c>
      <c r="D1" s="9" t="s">
        <v>670</v>
      </c>
      <c r="E1" s="9" t="s">
        <v>671</v>
      </c>
      <c r="F1" s="9" t="s">
        <v>672</v>
      </c>
      <c r="G1" s="169" t="s">
        <v>673</v>
      </c>
      <c r="H1" s="169" t="s">
        <v>674</v>
      </c>
      <c r="I1" s="169" t="s">
        <v>675</v>
      </c>
      <c r="J1" s="169" t="s">
        <v>73</v>
      </c>
      <c r="K1" s="169" t="s">
        <v>18</v>
      </c>
    </row>
    <row r="2" spans="1:11" ht="47.25" customHeight="1" x14ac:dyDescent="0.5">
      <c r="A2" s="7" t="s">
        <v>676</v>
      </c>
      <c r="B2" s="7" t="s">
        <v>677</v>
      </c>
      <c r="C2" s="7" t="s">
        <v>678</v>
      </c>
      <c r="D2" s="7" t="s">
        <v>679</v>
      </c>
      <c r="E2" s="7" t="s">
        <v>680</v>
      </c>
      <c r="H2" s="7" t="s">
        <v>682</v>
      </c>
      <c r="I2" s="7" t="s">
        <v>683</v>
      </c>
    </row>
    <row r="3" spans="1:11" ht="91" x14ac:dyDescent="0.5">
      <c r="A3" s="7" t="s">
        <v>684</v>
      </c>
      <c r="B3" s="7" t="s">
        <v>685</v>
      </c>
      <c r="C3" s="7" t="s">
        <v>678</v>
      </c>
      <c r="D3" s="7" t="s">
        <v>686</v>
      </c>
      <c r="E3" s="7" t="s">
        <v>687</v>
      </c>
      <c r="H3" s="7" t="s">
        <v>682</v>
      </c>
      <c r="I3" s="7" t="s">
        <v>688</v>
      </c>
    </row>
    <row r="4" spans="1:11" s="15" customFormat="1" ht="156" x14ac:dyDescent="0.5">
      <c r="A4" s="15" t="s">
        <v>689</v>
      </c>
      <c r="B4" s="15" t="s">
        <v>690</v>
      </c>
      <c r="C4" s="15" t="s">
        <v>691</v>
      </c>
      <c r="D4" s="15" t="s">
        <v>692</v>
      </c>
      <c r="E4" s="15" t="s">
        <v>693</v>
      </c>
      <c r="H4" s="15" t="s">
        <v>682</v>
      </c>
      <c r="I4" s="15" t="s">
        <v>694</v>
      </c>
    </row>
    <row r="5" spans="1:11" ht="208" x14ac:dyDescent="0.5">
      <c r="A5" s="7" t="s">
        <v>689</v>
      </c>
      <c r="B5" s="7" t="s">
        <v>695</v>
      </c>
      <c r="C5" s="7" t="s">
        <v>696</v>
      </c>
      <c r="D5" s="7" t="s">
        <v>697</v>
      </c>
      <c r="E5" s="7" t="s">
        <v>698</v>
      </c>
      <c r="H5" s="7" t="s">
        <v>682</v>
      </c>
      <c r="I5" s="7" t="s">
        <v>694</v>
      </c>
    </row>
    <row r="6" spans="1:11" x14ac:dyDescent="0.5">
      <c r="A6" s="7" t="s">
        <v>699</v>
      </c>
      <c r="B6" s="7" t="s">
        <v>700</v>
      </c>
      <c r="C6" s="7" t="s">
        <v>678</v>
      </c>
      <c r="D6" s="7" t="s">
        <v>679</v>
      </c>
      <c r="E6" s="7" t="s">
        <v>680</v>
      </c>
      <c r="H6" s="7" t="s">
        <v>701</v>
      </c>
      <c r="I6" s="7" t="s">
        <v>702</v>
      </c>
    </row>
    <row r="7" spans="1:11" ht="78" x14ac:dyDescent="0.5">
      <c r="A7" s="7" t="s">
        <v>699</v>
      </c>
      <c r="B7" s="7" t="s">
        <v>703</v>
      </c>
      <c r="C7" s="7" t="s">
        <v>678</v>
      </c>
      <c r="D7" s="7" t="s">
        <v>704</v>
      </c>
      <c r="E7" s="7" t="s">
        <v>680</v>
      </c>
      <c r="F7" s="7" t="s">
        <v>705</v>
      </c>
      <c r="H7" s="7" t="s">
        <v>701</v>
      </c>
      <c r="I7" s="7" t="s">
        <v>706</v>
      </c>
    </row>
    <row r="8" spans="1:11" ht="130" x14ac:dyDescent="0.5">
      <c r="A8" s="7" t="s">
        <v>699</v>
      </c>
      <c r="B8" s="7" t="s">
        <v>707</v>
      </c>
      <c r="C8" s="7" t="s">
        <v>708</v>
      </c>
      <c r="D8" s="7" t="s">
        <v>709</v>
      </c>
      <c r="E8" s="7" t="s">
        <v>680</v>
      </c>
      <c r="F8" s="7" t="s">
        <v>710</v>
      </c>
      <c r="H8" s="7" t="s">
        <v>701</v>
      </c>
      <c r="I8" s="7" t="s">
        <v>702</v>
      </c>
    </row>
    <row r="9" spans="1:11" ht="195" x14ac:dyDescent="0.5">
      <c r="A9" s="7" t="s">
        <v>711</v>
      </c>
      <c r="B9" s="7" t="s">
        <v>712</v>
      </c>
      <c r="C9" s="7" t="s">
        <v>708</v>
      </c>
      <c r="D9" s="7" t="s">
        <v>713</v>
      </c>
      <c r="E9" s="7" t="s">
        <v>680</v>
      </c>
      <c r="F9" s="7" t="s">
        <v>714</v>
      </c>
      <c r="H9" s="7" t="s">
        <v>701</v>
      </c>
      <c r="I9" s="7" t="s">
        <v>702</v>
      </c>
    </row>
    <row r="10" spans="1:11" ht="195" x14ac:dyDescent="0.5">
      <c r="A10" s="7" t="s">
        <v>715</v>
      </c>
      <c r="B10" s="7" t="s">
        <v>716</v>
      </c>
      <c r="C10" s="7" t="s">
        <v>678</v>
      </c>
      <c r="D10" s="7" t="s">
        <v>704</v>
      </c>
      <c r="E10" s="7" t="s">
        <v>680</v>
      </c>
      <c r="F10" s="7" t="s">
        <v>714</v>
      </c>
      <c r="H10" s="7" t="s">
        <v>701</v>
      </c>
      <c r="I10" s="7" t="s">
        <v>717</v>
      </c>
    </row>
    <row r="11" spans="1:11" ht="52" x14ac:dyDescent="0.5">
      <c r="A11" s="7" t="s">
        <v>718</v>
      </c>
      <c r="B11" s="7" t="s">
        <v>719</v>
      </c>
      <c r="C11" s="7" t="s">
        <v>678</v>
      </c>
      <c r="D11" s="7" t="s">
        <v>720</v>
      </c>
      <c r="E11" s="7" t="s">
        <v>721</v>
      </c>
      <c r="H11" s="7" t="s">
        <v>701</v>
      </c>
      <c r="I11" s="7" t="s">
        <v>722</v>
      </c>
    </row>
    <row r="12" spans="1:11" ht="351" x14ac:dyDescent="0.5">
      <c r="A12" s="7" t="s">
        <v>723</v>
      </c>
      <c r="B12" s="7" t="s">
        <v>724</v>
      </c>
      <c r="C12" s="7" t="s">
        <v>708</v>
      </c>
      <c r="D12" s="7" t="s">
        <v>725</v>
      </c>
      <c r="E12" s="7" t="s">
        <v>680</v>
      </c>
      <c r="F12" s="7" t="s">
        <v>726</v>
      </c>
      <c r="H12" s="7" t="s">
        <v>727</v>
      </c>
      <c r="I12" s="7" t="s">
        <v>728</v>
      </c>
    </row>
    <row r="13" spans="1:11" ht="338" x14ac:dyDescent="0.5">
      <c r="A13" s="7" t="s">
        <v>729</v>
      </c>
      <c r="B13" s="7" t="s">
        <v>730</v>
      </c>
      <c r="C13" s="7" t="s">
        <v>708</v>
      </c>
      <c r="D13" s="7" t="s">
        <v>731</v>
      </c>
      <c r="E13" s="7" t="s">
        <v>680</v>
      </c>
      <c r="F13" s="7" t="s">
        <v>732</v>
      </c>
      <c r="H13" s="7" t="s">
        <v>727</v>
      </c>
      <c r="I13" s="7" t="s">
        <v>728</v>
      </c>
    </row>
  </sheetData>
  <conditionalFormatting sqref="G1:G1048576">
    <cfRule type="cellIs" dxfId="54" priority="13" operator="equal">
      <formula>"YES"</formula>
    </cfRule>
  </conditionalFormatting>
  <conditionalFormatting sqref="J1:J8 J12:J1048576">
    <cfRule type="cellIs" dxfId="53" priority="11" operator="equal">
      <formula>"NO"</formula>
    </cfRule>
    <cfRule type="cellIs" dxfId="52" priority="12" operator="equal">
      <formula>"YES"</formula>
    </cfRule>
  </conditionalFormatting>
  <conditionalFormatting sqref="J11">
    <cfRule type="cellIs" dxfId="51" priority="3" operator="equal">
      <formula>"YES"</formula>
    </cfRule>
  </conditionalFormatting>
  <conditionalFormatting sqref="J10">
    <cfRule type="cellIs" dxfId="50" priority="2" operator="equal">
      <formula>"YES"</formula>
    </cfRule>
  </conditionalFormatting>
  <conditionalFormatting sqref="J9">
    <cfRule type="cellIs" dxfId="49" priority="1" operator="equal">
      <formula>"YES"</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9909-0B10-46CA-AB7D-DD3AF9277D6B}">
  <dimension ref="A1:K52"/>
  <sheetViews>
    <sheetView topLeftCell="A7" workbookViewId="0">
      <selection activeCell="I1" sqref="I1:K1"/>
    </sheetView>
  </sheetViews>
  <sheetFormatPr defaultColWidth="8.703125" defaultRowHeight="14.35" x14ac:dyDescent="0.5"/>
  <cols>
    <col min="3" max="3" width="62.703125" customWidth="1"/>
    <col min="4" max="4" width="17.17578125" customWidth="1"/>
    <col min="5" max="5" width="11.29296875" customWidth="1"/>
  </cols>
  <sheetData>
    <row r="1" spans="1:11" ht="96.75" customHeight="1" thickBot="1" x14ac:dyDescent="0.55000000000000004">
      <c r="A1" s="210"/>
      <c r="B1" s="210"/>
      <c r="C1" s="107"/>
      <c r="D1" s="108" t="s">
        <v>733</v>
      </c>
      <c r="E1" s="109" t="s">
        <v>734</v>
      </c>
      <c r="F1" s="109" t="s">
        <v>735</v>
      </c>
      <c r="G1" s="168" t="s">
        <v>1025</v>
      </c>
      <c r="H1" s="110" t="s">
        <v>736</v>
      </c>
      <c r="I1" s="211" t="s">
        <v>737</v>
      </c>
      <c r="J1" s="212"/>
      <c r="K1" s="213"/>
    </row>
    <row r="2" spans="1:11" ht="14.7" thickBot="1" x14ac:dyDescent="0.55000000000000004">
      <c r="A2" s="214"/>
      <c r="B2" s="215"/>
      <c r="C2" s="111" t="s">
        <v>738</v>
      </c>
      <c r="D2" s="216" t="s">
        <v>739</v>
      </c>
      <c r="E2" s="217"/>
      <c r="F2" s="218"/>
      <c r="G2" s="219" t="s">
        <v>740</v>
      </c>
      <c r="H2" s="220"/>
      <c r="I2" s="221" t="s">
        <v>741</v>
      </c>
      <c r="J2" s="217"/>
      <c r="K2" s="218"/>
    </row>
    <row r="3" spans="1:11" ht="14.7" thickBot="1" x14ac:dyDescent="0.55000000000000004">
      <c r="A3" s="192"/>
      <c r="B3" s="193"/>
      <c r="C3" s="112" t="s">
        <v>742</v>
      </c>
      <c r="D3" s="113"/>
      <c r="E3" s="113"/>
      <c r="F3" s="113"/>
      <c r="G3" s="113"/>
      <c r="H3" s="113"/>
      <c r="I3" s="113"/>
      <c r="J3" s="113"/>
      <c r="K3" s="113"/>
    </row>
    <row r="4" spans="1:11" ht="14.7" thickBot="1" x14ac:dyDescent="0.55000000000000004">
      <c r="A4" s="194">
        <v>1</v>
      </c>
      <c r="B4" s="195"/>
      <c r="C4" s="114" t="s">
        <v>743</v>
      </c>
      <c r="D4" s="115" t="s">
        <v>744</v>
      </c>
      <c r="E4" s="115" t="s">
        <v>744</v>
      </c>
      <c r="F4" s="116" t="s">
        <v>37</v>
      </c>
      <c r="G4" s="117" t="s">
        <v>745</v>
      </c>
      <c r="H4" s="117" t="s">
        <v>745</v>
      </c>
      <c r="I4" s="117" t="s">
        <v>746</v>
      </c>
      <c r="J4" s="118"/>
      <c r="K4" s="118"/>
    </row>
    <row r="5" spans="1:11" ht="22.35" thickBot="1" x14ac:dyDescent="0.55000000000000004">
      <c r="A5" s="194">
        <v>2</v>
      </c>
      <c r="B5" s="195"/>
      <c r="C5" s="114" t="s">
        <v>747</v>
      </c>
      <c r="D5" s="115" t="s">
        <v>744</v>
      </c>
      <c r="E5" s="117" t="s">
        <v>745</v>
      </c>
      <c r="F5" s="117" t="s">
        <v>745</v>
      </c>
      <c r="G5" s="116" t="s">
        <v>37</v>
      </c>
      <c r="H5" s="117" t="s">
        <v>745</v>
      </c>
      <c r="I5" s="117" t="s">
        <v>745</v>
      </c>
      <c r="J5" s="119"/>
      <c r="K5" s="119"/>
    </row>
    <row r="6" spans="1:11" ht="22.35" thickBot="1" x14ac:dyDescent="0.55000000000000004">
      <c r="A6" s="194">
        <v>3</v>
      </c>
      <c r="B6" s="195"/>
      <c r="C6" s="114" t="s">
        <v>748</v>
      </c>
      <c r="D6" s="120" t="s">
        <v>37</v>
      </c>
      <c r="E6" s="115" t="s">
        <v>744</v>
      </c>
      <c r="F6" s="115" t="s">
        <v>744</v>
      </c>
      <c r="G6" s="116" t="s">
        <v>37</v>
      </c>
      <c r="H6" s="116" t="s">
        <v>37</v>
      </c>
      <c r="I6" s="121" t="s">
        <v>163</v>
      </c>
      <c r="J6" s="122" t="s">
        <v>163</v>
      </c>
      <c r="K6" s="119"/>
    </row>
    <row r="7" spans="1:11" ht="14.7" thickBot="1" x14ac:dyDescent="0.55000000000000004">
      <c r="A7" s="194">
        <v>4</v>
      </c>
      <c r="B7" s="195"/>
      <c r="C7" s="114" t="s">
        <v>749</v>
      </c>
      <c r="D7" s="123" t="s">
        <v>37</v>
      </c>
      <c r="E7" s="124" t="s">
        <v>744</v>
      </c>
      <c r="F7" s="124" t="s">
        <v>744</v>
      </c>
      <c r="G7" s="121" t="s">
        <v>163</v>
      </c>
      <c r="H7" s="121" t="s">
        <v>163</v>
      </c>
      <c r="I7" s="117" t="s">
        <v>745</v>
      </c>
      <c r="J7" s="119"/>
      <c r="K7" s="119"/>
    </row>
    <row r="8" spans="1:11" ht="28.5" customHeight="1" thickBot="1" x14ac:dyDescent="0.55000000000000004">
      <c r="A8" s="194">
        <v>5</v>
      </c>
      <c r="B8" s="195"/>
      <c r="C8" s="114" t="s">
        <v>750</v>
      </c>
      <c r="D8" s="124" t="s">
        <v>744</v>
      </c>
      <c r="E8" s="124" t="s">
        <v>751</v>
      </c>
      <c r="F8" s="124" t="s">
        <v>744</v>
      </c>
      <c r="G8" s="116" t="s">
        <v>37</v>
      </c>
      <c r="H8" s="116" t="s">
        <v>752</v>
      </c>
      <c r="I8" s="121" t="s">
        <v>753</v>
      </c>
      <c r="J8" s="118"/>
      <c r="K8" s="118"/>
    </row>
    <row r="9" spans="1:11" ht="22.35" thickBot="1" x14ac:dyDescent="0.55000000000000004">
      <c r="A9" s="194">
        <v>6</v>
      </c>
      <c r="B9" s="195"/>
      <c r="C9" s="114" t="s">
        <v>754</v>
      </c>
      <c r="D9" s="124" t="s">
        <v>744</v>
      </c>
      <c r="E9" s="124" t="s">
        <v>744</v>
      </c>
      <c r="F9" s="124" t="s">
        <v>744</v>
      </c>
      <c r="G9" s="116" t="s">
        <v>37</v>
      </c>
      <c r="H9" s="117" t="s">
        <v>745</v>
      </c>
      <c r="I9" s="117" t="s">
        <v>745</v>
      </c>
      <c r="J9" s="125"/>
      <c r="K9" s="125"/>
    </row>
    <row r="10" spans="1:11" ht="14.7" thickBot="1" x14ac:dyDescent="0.55000000000000004">
      <c r="A10" s="196"/>
      <c r="B10" s="197"/>
      <c r="C10" s="126" t="s">
        <v>755</v>
      </c>
      <c r="D10" s="127"/>
      <c r="E10" s="127"/>
      <c r="F10" s="127"/>
      <c r="G10" s="127"/>
      <c r="H10" s="127"/>
      <c r="I10" s="127"/>
      <c r="J10" s="127"/>
      <c r="K10" s="127"/>
    </row>
    <row r="11" spans="1:11" ht="14.7" thickBot="1" x14ac:dyDescent="0.55000000000000004">
      <c r="A11" s="194">
        <v>7</v>
      </c>
      <c r="B11" s="195"/>
      <c r="C11" s="114" t="s">
        <v>756</v>
      </c>
      <c r="D11" s="116" t="s">
        <v>37</v>
      </c>
      <c r="E11" s="115" t="s">
        <v>744</v>
      </c>
      <c r="F11" s="115" t="s">
        <v>757</v>
      </c>
      <c r="G11" s="120" t="s">
        <v>37</v>
      </c>
      <c r="H11" s="116" t="s">
        <v>37</v>
      </c>
      <c r="I11" s="122" t="s">
        <v>163</v>
      </c>
      <c r="J11" s="118"/>
      <c r="K11" s="118"/>
    </row>
    <row r="12" spans="1:11" ht="14.7" thickBot="1" x14ac:dyDescent="0.55000000000000004">
      <c r="A12" s="172">
        <v>8</v>
      </c>
      <c r="B12" s="173"/>
      <c r="C12" s="114" t="s">
        <v>758</v>
      </c>
      <c r="D12" s="116" t="s">
        <v>37</v>
      </c>
      <c r="E12" s="115" t="s">
        <v>744</v>
      </c>
      <c r="F12" s="115" t="s">
        <v>751</v>
      </c>
      <c r="G12" s="120" t="s">
        <v>37</v>
      </c>
      <c r="H12" s="116" t="s">
        <v>752</v>
      </c>
      <c r="I12" s="122" t="s">
        <v>163</v>
      </c>
      <c r="J12" s="128"/>
      <c r="K12" s="128"/>
    </row>
    <row r="13" spans="1:11" ht="14.7" thickBot="1" x14ac:dyDescent="0.55000000000000004">
      <c r="A13" s="172">
        <v>9</v>
      </c>
      <c r="B13" s="173"/>
      <c r="C13" s="114" t="s">
        <v>759</v>
      </c>
      <c r="D13" s="116" t="s">
        <v>37</v>
      </c>
      <c r="E13" s="115" t="s">
        <v>744</v>
      </c>
      <c r="F13" s="115" t="s">
        <v>744</v>
      </c>
      <c r="G13" s="120" t="s">
        <v>37</v>
      </c>
      <c r="H13" s="116" t="s">
        <v>37</v>
      </c>
      <c r="I13" s="121" t="s">
        <v>163</v>
      </c>
      <c r="J13" s="125"/>
      <c r="K13" s="125"/>
    </row>
    <row r="14" spans="1:11" ht="14.7" thickBot="1" x14ac:dyDescent="0.55000000000000004">
      <c r="A14" s="172">
        <v>10</v>
      </c>
      <c r="B14" s="173"/>
      <c r="C14" s="114" t="s">
        <v>760</v>
      </c>
      <c r="D14" s="116" t="s">
        <v>37</v>
      </c>
      <c r="E14" s="115" t="s">
        <v>744</v>
      </c>
      <c r="F14" s="115" t="s">
        <v>744</v>
      </c>
      <c r="G14" s="121" t="s">
        <v>163</v>
      </c>
      <c r="H14" s="121" t="s">
        <v>163</v>
      </c>
      <c r="I14" s="121" t="s">
        <v>163</v>
      </c>
      <c r="J14" s="125"/>
      <c r="K14" s="125"/>
    </row>
    <row r="15" spans="1:11" ht="14.7" thickBot="1" x14ac:dyDescent="0.55000000000000004">
      <c r="A15" s="172">
        <v>11</v>
      </c>
      <c r="B15" s="173"/>
      <c r="C15" s="114" t="s">
        <v>761</v>
      </c>
      <c r="D15" s="116" t="s">
        <v>37</v>
      </c>
      <c r="E15" s="115" t="s">
        <v>744</v>
      </c>
      <c r="F15" s="115" t="s">
        <v>744</v>
      </c>
      <c r="G15" s="115" t="s">
        <v>744</v>
      </c>
      <c r="H15" s="115" t="s">
        <v>744</v>
      </c>
      <c r="I15" s="121" t="s">
        <v>163</v>
      </c>
      <c r="J15" s="125"/>
      <c r="K15" s="125"/>
    </row>
    <row r="16" spans="1:11" x14ac:dyDescent="0.5">
      <c r="A16" s="182">
        <v>12</v>
      </c>
      <c r="B16" s="183"/>
      <c r="C16" s="180" t="s">
        <v>762</v>
      </c>
      <c r="D16" s="178" t="s">
        <v>37</v>
      </c>
      <c r="E16" s="176" t="s">
        <v>744</v>
      </c>
      <c r="F16" s="176" t="s">
        <v>744</v>
      </c>
      <c r="G16" s="178" t="s">
        <v>37</v>
      </c>
      <c r="H16" s="178" t="s">
        <v>37</v>
      </c>
      <c r="I16" s="186" t="s">
        <v>163</v>
      </c>
      <c r="J16" s="170"/>
      <c r="K16" s="170"/>
    </row>
    <row r="17" spans="1:11" ht="14.7" thickBot="1" x14ac:dyDescent="0.55000000000000004">
      <c r="A17" s="184"/>
      <c r="B17" s="185"/>
      <c r="C17" s="181"/>
      <c r="D17" s="179"/>
      <c r="E17" s="177"/>
      <c r="F17" s="177"/>
      <c r="G17" s="179"/>
      <c r="H17" s="179"/>
      <c r="I17" s="187"/>
      <c r="J17" s="171"/>
      <c r="K17" s="171"/>
    </row>
    <row r="18" spans="1:11" ht="14.7" thickBot="1" x14ac:dyDescent="0.55000000000000004">
      <c r="A18" s="172">
        <v>13</v>
      </c>
      <c r="B18" s="173"/>
      <c r="C18" s="114" t="s">
        <v>763</v>
      </c>
      <c r="D18" s="116" t="s">
        <v>37</v>
      </c>
      <c r="E18" s="115" t="s">
        <v>744</v>
      </c>
      <c r="F18" s="115" t="s">
        <v>744</v>
      </c>
      <c r="G18" s="115" t="s">
        <v>744</v>
      </c>
      <c r="H18" s="115" t="s">
        <v>744</v>
      </c>
      <c r="I18" s="121" t="s">
        <v>163</v>
      </c>
      <c r="J18" s="125"/>
      <c r="K18" s="125"/>
    </row>
    <row r="19" spans="1:11" x14ac:dyDescent="0.5">
      <c r="A19" s="182">
        <v>14</v>
      </c>
      <c r="B19" s="183"/>
      <c r="C19" s="129" t="s">
        <v>764</v>
      </c>
      <c r="D19" s="178" t="s">
        <v>37</v>
      </c>
      <c r="E19" s="176" t="s">
        <v>744</v>
      </c>
      <c r="F19" s="176" t="s">
        <v>744</v>
      </c>
      <c r="G19" s="203" t="s">
        <v>37</v>
      </c>
      <c r="H19" s="178" t="s">
        <v>37</v>
      </c>
      <c r="I19" s="186" t="s">
        <v>163</v>
      </c>
      <c r="J19" s="170"/>
      <c r="K19" s="170"/>
    </row>
    <row r="20" spans="1:11" x14ac:dyDescent="0.5">
      <c r="A20" s="207"/>
      <c r="B20" s="208"/>
      <c r="C20" s="129" t="s">
        <v>765</v>
      </c>
      <c r="D20" s="206"/>
      <c r="E20" s="209"/>
      <c r="F20" s="209"/>
      <c r="G20" s="204"/>
      <c r="H20" s="206"/>
      <c r="I20" s="199"/>
      <c r="J20" s="200"/>
      <c r="K20" s="200"/>
    </row>
    <row r="21" spans="1:11" x14ac:dyDescent="0.5">
      <c r="A21" s="207"/>
      <c r="B21" s="208"/>
      <c r="C21" s="129" t="s">
        <v>766</v>
      </c>
      <c r="D21" s="206"/>
      <c r="E21" s="209"/>
      <c r="F21" s="209"/>
      <c r="G21" s="204"/>
      <c r="H21" s="206"/>
      <c r="I21" s="199"/>
      <c r="J21" s="200"/>
      <c r="K21" s="200"/>
    </row>
    <row r="22" spans="1:11" ht="14.7" thickBot="1" x14ac:dyDescent="0.55000000000000004">
      <c r="A22" s="184"/>
      <c r="B22" s="185"/>
      <c r="C22" s="114" t="s">
        <v>767</v>
      </c>
      <c r="D22" s="179"/>
      <c r="E22" s="177"/>
      <c r="F22" s="177"/>
      <c r="G22" s="205"/>
      <c r="H22" s="179"/>
      <c r="I22" s="187"/>
      <c r="J22" s="171"/>
      <c r="K22" s="171"/>
    </row>
    <row r="23" spans="1:11" ht="14.7" thickBot="1" x14ac:dyDescent="0.55000000000000004">
      <c r="A23" s="201"/>
      <c r="B23" s="202"/>
      <c r="C23" s="126" t="s">
        <v>768</v>
      </c>
      <c r="D23" s="130"/>
      <c r="E23" s="130"/>
      <c r="F23" s="130"/>
      <c r="G23" s="130"/>
      <c r="H23" s="130"/>
      <c r="I23" s="130"/>
      <c r="J23" s="130"/>
      <c r="K23" s="130"/>
    </row>
    <row r="24" spans="1:11" ht="14.7" thickBot="1" x14ac:dyDescent="0.55000000000000004">
      <c r="A24" s="194">
        <v>15</v>
      </c>
      <c r="B24" s="195"/>
      <c r="C24" s="114" t="s">
        <v>769</v>
      </c>
      <c r="D24" s="116" t="s">
        <v>37</v>
      </c>
      <c r="E24" s="115" t="s">
        <v>744</v>
      </c>
      <c r="F24" s="115" t="s">
        <v>744</v>
      </c>
      <c r="G24" s="115" t="s">
        <v>744</v>
      </c>
      <c r="H24" s="115" t="s">
        <v>744</v>
      </c>
      <c r="I24" s="121" t="s">
        <v>163</v>
      </c>
      <c r="J24" s="119"/>
      <c r="K24" s="119"/>
    </row>
    <row r="25" spans="1:11" ht="22.35" thickBot="1" x14ac:dyDescent="0.55000000000000004">
      <c r="A25" s="194">
        <v>16</v>
      </c>
      <c r="B25" s="195"/>
      <c r="C25" s="114" t="s">
        <v>770</v>
      </c>
      <c r="D25" s="116" t="s">
        <v>37</v>
      </c>
      <c r="E25" s="115" t="s">
        <v>744</v>
      </c>
      <c r="F25" s="115" t="s">
        <v>744</v>
      </c>
      <c r="G25" s="115" t="s">
        <v>744</v>
      </c>
      <c r="H25" s="115" t="s">
        <v>744</v>
      </c>
      <c r="I25" s="121" t="s">
        <v>163</v>
      </c>
      <c r="J25" s="119"/>
      <c r="K25" s="119"/>
    </row>
    <row r="26" spans="1:11" ht="14.7" thickBot="1" x14ac:dyDescent="0.55000000000000004">
      <c r="A26" s="194">
        <v>17</v>
      </c>
      <c r="B26" s="195"/>
      <c r="C26" s="114" t="s">
        <v>771</v>
      </c>
      <c r="D26" s="116" t="s">
        <v>37</v>
      </c>
      <c r="E26" s="115" t="s">
        <v>744</v>
      </c>
      <c r="F26" s="115" t="s">
        <v>744</v>
      </c>
      <c r="G26" s="115" t="s">
        <v>744</v>
      </c>
      <c r="H26" s="115" t="s">
        <v>744</v>
      </c>
      <c r="I26" s="121" t="s">
        <v>163</v>
      </c>
      <c r="J26" s="119"/>
      <c r="K26" s="119"/>
    </row>
    <row r="27" spans="1:11" ht="14.7" thickBot="1" x14ac:dyDescent="0.55000000000000004">
      <c r="A27" s="196"/>
      <c r="B27" s="197"/>
      <c r="C27" s="126" t="s">
        <v>772</v>
      </c>
      <c r="D27" s="127"/>
      <c r="E27" s="127"/>
      <c r="F27" s="127"/>
      <c r="G27" s="127"/>
      <c r="H27" s="127"/>
      <c r="I27" s="127"/>
      <c r="J27" s="127"/>
      <c r="K27" s="127"/>
    </row>
    <row r="28" spans="1:11" ht="14.7" thickBot="1" x14ac:dyDescent="0.55000000000000004">
      <c r="A28" s="194" t="s">
        <v>773</v>
      </c>
      <c r="B28" s="195"/>
      <c r="C28" s="114" t="s">
        <v>774</v>
      </c>
      <c r="D28" s="116" t="s">
        <v>752</v>
      </c>
      <c r="E28" s="115" t="s">
        <v>744</v>
      </c>
      <c r="F28" s="115" t="s">
        <v>757</v>
      </c>
      <c r="G28" s="115" t="s">
        <v>744</v>
      </c>
      <c r="H28" s="115" t="s">
        <v>744</v>
      </c>
      <c r="I28" s="121" t="s">
        <v>163</v>
      </c>
      <c r="J28" s="128"/>
      <c r="K28" s="128"/>
    </row>
    <row r="29" spans="1:11" ht="22.35" thickBot="1" x14ac:dyDescent="0.55000000000000004">
      <c r="A29" s="194" t="s">
        <v>775</v>
      </c>
      <c r="B29" s="195"/>
      <c r="C29" s="114" t="s">
        <v>776</v>
      </c>
      <c r="D29" s="116" t="s">
        <v>777</v>
      </c>
      <c r="E29" s="115" t="s">
        <v>744</v>
      </c>
      <c r="F29" s="115" t="s">
        <v>757</v>
      </c>
      <c r="G29" s="115" t="s">
        <v>744</v>
      </c>
      <c r="H29" s="115" t="s">
        <v>744</v>
      </c>
      <c r="I29" s="121" t="s">
        <v>163</v>
      </c>
      <c r="J29" s="128"/>
      <c r="K29" s="131"/>
    </row>
    <row r="30" spans="1:11" ht="16.7" thickBot="1" x14ac:dyDescent="0.55000000000000004">
      <c r="A30" s="132"/>
      <c r="B30" s="198"/>
      <c r="C30" s="198"/>
      <c r="D30" s="198"/>
      <c r="E30" s="198"/>
      <c r="F30" s="198"/>
      <c r="G30" s="198"/>
      <c r="H30" s="198"/>
      <c r="I30" s="198"/>
      <c r="J30" s="198"/>
      <c r="K30" s="198"/>
    </row>
    <row r="31" spans="1:11" ht="14.7" thickBot="1" x14ac:dyDescent="0.55000000000000004">
      <c r="A31" s="194">
        <v>17</v>
      </c>
      <c r="B31" s="195"/>
      <c r="C31" s="114" t="s">
        <v>778</v>
      </c>
      <c r="D31" s="116" t="s">
        <v>37</v>
      </c>
      <c r="E31" s="115" t="s">
        <v>744</v>
      </c>
      <c r="F31" s="115" t="s">
        <v>744</v>
      </c>
      <c r="G31" s="117" t="s">
        <v>745</v>
      </c>
      <c r="H31" s="115" t="s">
        <v>744</v>
      </c>
      <c r="I31" s="121" t="s">
        <v>163</v>
      </c>
      <c r="J31" s="125"/>
      <c r="K31" s="125"/>
    </row>
    <row r="32" spans="1:11" ht="14.7" thickBot="1" x14ac:dyDescent="0.55000000000000004">
      <c r="A32" s="172">
        <v>18</v>
      </c>
      <c r="B32" s="173"/>
      <c r="C32" s="114" t="s">
        <v>779</v>
      </c>
      <c r="D32" s="116" t="s">
        <v>37</v>
      </c>
      <c r="E32" s="115" t="s">
        <v>744</v>
      </c>
      <c r="F32" s="115" t="s">
        <v>744</v>
      </c>
      <c r="G32" s="117" t="s">
        <v>745</v>
      </c>
      <c r="H32" s="117" t="s">
        <v>745</v>
      </c>
      <c r="I32" s="117" t="s">
        <v>745</v>
      </c>
      <c r="J32" s="125"/>
      <c r="K32" s="125"/>
    </row>
    <row r="33" spans="1:11" ht="14.7" thickBot="1" x14ac:dyDescent="0.55000000000000004">
      <c r="A33" s="172">
        <v>19</v>
      </c>
      <c r="B33" s="173"/>
      <c r="C33" s="114" t="s">
        <v>780</v>
      </c>
      <c r="D33" s="116" t="s">
        <v>37</v>
      </c>
      <c r="E33" s="115" t="s">
        <v>744</v>
      </c>
      <c r="F33" s="115" t="s">
        <v>744</v>
      </c>
      <c r="G33" s="115" t="s">
        <v>744</v>
      </c>
      <c r="H33" s="115" t="s">
        <v>744</v>
      </c>
      <c r="I33" s="117" t="s">
        <v>745</v>
      </c>
      <c r="J33" s="125"/>
      <c r="K33" s="125"/>
    </row>
    <row r="34" spans="1:11" ht="14.7" thickBot="1" x14ac:dyDescent="0.55000000000000004">
      <c r="A34" s="174"/>
      <c r="B34" s="175"/>
      <c r="C34" s="133" t="s">
        <v>781</v>
      </c>
      <c r="D34" s="134"/>
      <c r="E34" s="134"/>
      <c r="F34" s="134"/>
      <c r="G34" s="134"/>
      <c r="H34" s="134"/>
      <c r="I34" s="134"/>
      <c r="J34" s="134"/>
      <c r="K34" s="125"/>
    </row>
    <row r="35" spans="1:11" ht="14.7" thickBot="1" x14ac:dyDescent="0.55000000000000004">
      <c r="A35" s="172">
        <v>21</v>
      </c>
      <c r="B35" s="173"/>
      <c r="C35" s="114" t="s">
        <v>782</v>
      </c>
      <c r="D35" s="116" t="s">
        <v>37</v>
      </c>
      <c r="E35" s="115" t="s">
        <v>744</v>
      </c>
      <c r="F35" s="115" t="s">
        <v>744</v>
      </c>
      <c r="G35" s="115" t="s">
        <v>744</v>
      </c>
      <c r="H35" s="115" t="s">
        <v>744</v>
      </c>
      <c r="I35" s="121" t="s">
        <v>163</v>
      </c>
      <c r="J35" s="125"/>
      <c r="K35" s="125"/>
    </row>
    <row r="36" spans="1:11" ht="22.35" thickBot="1" x14ac:dyDescent="0.55000000000000004">
      <c r="A36" s="172">
        <v>22</v>
      </c>
      <c r="B36" s="173"/>
      <c r="C36" s="114" t="s">
        <v>783</v>
      </c>
      <c r="D36" s="116" t="s">
        <v>37</v>
      </c>
      <c r="E36" s="115" t="s">
        <v>744</v>
      </c>
      <c r="F36" s="115" t="s">
        <v>744</v>
      </c>
      <c r="G36" s="115" t="s">
        <v>744</v>
      </c>
      <c r="H36" s="115" t="s">
        <v>744</v>
      </c>
      <c r="I36" s="115" t="s">
        <v>744</v>
      </c>
      <c r="J36" s="125"/>
      <c r="K36" s="125"/>
    </row>
    <row r="37" spans="1:11" ht="14.7" thickBot="1" x14ac:dyDescent="0.55000000000000004">
      <c r="A37" s="192"/>
      <c r="B37" s="193"/>
      <c r="C37" s="126" t="s">
        <v>784</v>
      </c>
      <c r="D37" s="126"/>
      <c r="E37" s="126"/>
      <c r="F37" s="126"/>
      <c r="G37" s="126"/>
      <c r="H37" s="126"/>
      <c r="I37" s="126"/>
      <c r="J37" s="126"/>
      <c r="K37" s="126"/>
    </row>
    <row r="38" spans="1:11" x14ac:dyDescent="0.5">
      <c r="A38" s="182" t="s">
        <v>785</v>
      </c>
      <c r="B38" s="183"/>
      <c r="C38" s="129" t="s">
        <v>786</v>
      </c>
      <c r="D38" s="178" t="s">
        <v>37</v>
      </c>
      <c r="E38" s="176" t="s">
        <v>744</v>
      </c>
      <c r="F38" s="176" t="s">
        <v>744</v>
      </c>
      <c r="G38" s="176" t="s">
        <v>744</v>
      </c>
      <c r="H38" s="176" t="s">
        <v>744</v>
      </c>
      <c r="I38" s="186" t="s">
        <v>787</v>
      </c>
      <c r="J38" s="170"/>
      <c r="K38" s="188"/>
    </row>
    <row r="39" spans="1:11" ht="22.35" thickBot="1" x14ac:dyDescent="0.55000000000000004">
      <c r="A39" s="184"/>
      <c r="B39" s="185"/>
      <c r="C39" s="114" t="s">
        <v>788</v>
      </c>
      <c r="D39" s="179"/>
      <c r="E39" s="177"/>
      <c r="F39" s="177"/>
      <c r="G39" s="177"/>
      <c r="H39" s="177"/>
      <c r="I39" s="187"/>
      <c r="J39" s="171"/>
      <c r="K39" s="189"/>
    </row>
    <row r="40" spans="1:11" ht="14.7" thickBot="1" x14ac:dyDescent="0.55000000000000004">
      <c r="A40" s="190"/>
      <c r="B40" s="191"/>
      <c r="C40" s="135" t="s">
        <v>789</v>
      </c>
      <c r="D40" s="136"/>
      <c r="E40" s="136"/>
      <c r="F40" s="136"/>
      <c r="G40" s="136"/>
      <c r="H40" s="136"/>
      <c r="I40" s="136"/>
      <c r="J40" s="136"/>
      <c r="K40" s="137"/>
    </row>
    <row r="41" spans="1:11" ht="14.7" thickBot="1" x14ac:dyDescent="0.55000000000000004">
      <c r="A41" s="172">
        <v>18</v>
      </c>
      <c r="B41" s="173"/>
      <c r="C41" s="114" t="s">
        <v>790</v>
      </c>
      <c r="D41" s="116" t="s">
        <v>37</v>
      </c>
      <c r="E41" s="115" t="s">
        <v>744</v>
      </c>
      <c r="F41" s="115" t="s">
        <v>744</v>
      </c>
      <c r="G41" s="115" t="s">
        <v>744</v>
      </c>
      <c r="H41" s="115" t="s">
        <v>744</v>
      </c>
      <c r="I41" s="121" t="s">
        <v>163</v>
      </c>
      <c r="J41" s="125"/>
      <c r="K41" s="125"/>
    </row>
    <row r="42" spans="1:11" ht="14.7" thickBot="1" x14ac:dyDescent="0.55000000000000004">
      <c r="A42" s="172">
        <v>19</v>
      </c>
      <c r="B42" s="173"/>
      <c r="C42" s="114" t="s">
        <v>791</v>
      </c>
      <c r="D42" s="116" t="s">
        <v>37</v>
      </c>
      <c r="E42" s="115" t="s">
        <v>744</v>
      </c>
      <c r="F42" s="115" t="s">
        <v>744</v>
      </c>
      <c r="G42" s="115" t="s">
        <v>744</v>
      </c>
      <c r="H42" s="115" t="s">
        <v>744</v>
      </c>
      <c r="I42" s="121" t="s">
        <v>163</v>
      </c>
      <c r="J42" s="125"/>
      <c r="K42" s="125"/>
    </row>
    <row r="43" spans="1:11" ht="14.7" thickBot="1" x14ac:dyDescent="0.55000000000000004">
      <c r="A43" s="172">
        <v>20</v>
      </c>
      <c r="B43" s="173"/>
      <c r="C43" s="114" t="s">
        <v>792</v>
      </c>
      <c r="D43" s="116" t="s">
        <v>37</v>
      </c>
      <c r="E43" s="115" t="s">
        <v>744</v>
      </c>
      <c r="F43" s="115" t="s">
        <v>744</v>
      </c>
      <c r="G43" s="115" t="s">
        <v>744</v>
      </c>
      <c r="H43" s="115" t="s">
        <v>744</v>
      </c>
      <c r="I43" s="121" t="s">
        <v>163</v>
      </c>
      <c r="J43" s="125"/>
      <c r="K43" s="125"/>
    </row>
    <row r="44" spans="1:11" ht="14.7" thickBot="1" x14ac:dyDescent="0.55000000000000004">
      <c r="A44" s="172">
        <v>21</v>
      </c>
      <c r="B44" s="173"/>
      <c r="C44" s="114" t="s">
        <v>793</v>
      </c>
      <c r="D44" s="116" t="s">
        <v>37</v>
      </c>
      <c r="E44" s="115" t="s">
        <v>744</v>
      </c>
      <c r="F44" s="115" t="s">
        <v>744</v>
      </c>
      <c r="G44" s="115" t="s">
        <v>744</v>
      </c>
      <c r="H44" s="115" t="s">
        <v>744</v>
      </c>
      <c r="I44" s="121" t="s">
        <v>163</v>
      </c>
      <c r="J44" s="125"/>
      <c r="K44" s="125"/>
    </row>
    <row r="45" spans="1:11" ht="14.7" thickBot="1" x14ac:dyDescent="0.55000000000000004">
      <c r="A45" s="174"/>
      <c r="B45" s="175"/>
      <c r="C45" s="133" t="s">
        <v>338</v>
      </c>
      <c r="D45" s="134"/>
      <c r="E45" s="134"/>
      <c r="F45" s="134"/>
      <c r="G45" s="134"/>
      <c r="H45" s="134"/>
      <c r="I45" s="134"/>
      <c r="J45" s="134"/>
      <c r="K45" s="125"/>
    </row>
    <row r="46" spans="1:11" ht="14.7" thickBot="1" x14ac:dyDescent="0.55000000000000004">
      <c r="A46" s="172">
        <v>22</v>
      </c>
      <c r="B46" s="173"/>
      <c r="C46" s="114" t="s">
        <v>794</v>
      </c>
      <c r="D46" s="116" t="s">
        <v>37</v>
      </c>
      <c r="E46" s="115" t="s">
        <v>744</v>
      </c>
      <c r="F46" s="115" t="s">
        <v>744</v>
      </c>
      <c r="G46" s="115" t="s">
        <v>744</v>
      </c>
      <c r="H46" s="115" t="s">
        <v>744</v>
      </c>
      <c r="I46" s="115" t="s">
        <v>744</v>
      </c>
      <c r="J46" s="125"/>
      <c r="K46" s="125"/>
    </row>
    <row r="47" spans="1:11" x14ac:dyDescent="0.5">
      <c r="A47" s="182">
        <v>23</v>
      </c>
      <c r="B47" s="183"/>
      <c r="C47" s="180" t="s">
        <v>795</v>
      </c>
      <c r="D47" s="178" t="s">
        <v>37</v>
      </c>
      <c r="E47" s="176" t="s">
        <v>744</v>
      </c>
      <c r="F47" s="176" t="s">
        <v>744</v>
      </c>
      <c r="G47" s="176" t="s">
        <v>744</v>
      </c>
      <c r="H47" s="176" t="s">
        <v>744</v>
      </c>
      <c r="I47" s="176" t="s">
        <v>744</v>
      </c>
      <c r="J47" s="170"/>
      <c r="K47" s="170"/>
    </row>
    <row r="48" spans="1:11" ht="14.7" thickBot="1" x14ac:dyDescent="0.55000000000000004">
      <c r="A48" s="184"/>
      <c r="B48" s="185"/>
      <c r="C48" s="181"/>
      <c r="D48" s="179"/>
      <c r="E48" s="177"/>
      <c r="F48" s="177"/>
      <c r="G48" s="177"/>
      <c r="H48" s="177"/>
      <c r="I48" s="177"/>
      <c r="J48" s="171"/>
      <c r="K48" s="171"/>
    </row>
    <row r="49" spans="1:11" ht="22.35" thickBot="1" x14ac:dyDescent="0.55000000000000004">
      <c r="A49" s="172">
        <v>24</v>
      </c>
      <c r="B49" s="173"/>
      <c r="C49" s="114" t="s">
        <v>796</v>
      </c>
      <c r="D49" s="116" t="s">
        <v>37</v>
      </c>
      <c r="E49" s="115" t="s">
        <v>744</v>
      </c>
      <c r="F49" s="115" t="s">
        <v>744</v>
      </c>
      <c r="G49" s="115" t="s">
        <v>744</v>
      </c>
      <c r="H49" s="115" t="s">
        <v>744</v>
      </c>
      <c r="I49" s="121" t="s">
        <v>163</v>
      </c>
      <c r="J49" s="125"/>
      <c r="K49" s="125"/>
    </row>
    <row r="50" spans="1:11" ht="14.7" thickBot="1" x14ac:dyDescent="0.55000000000000004">
      <c r="A50" s="174"/>
      <c r="B50" s="175"/>
      <c r="C50" s="133" t="s">
        <v>797</v>
      </c>
      <c r="D50" s="134"/>
      <c r="E50" s="134"/>
      <c r="F50" s="134"/>
      <c r="G50" s="134"/>
      <c r="H50" s="134"/>
      <c r="I50" s="134"/>
      <c r="J50" s="134"/>
      <c r="K50" s="125"/>
    </row>
    <row r="51" spans="1:11" ht="14.7" thickBot="1" x14ac:dyDescent="0.55000000000000004">
      <c r="A51" s="172">
        <v>25</v>
      </c>
      <c r="B51" s="173"/>
      <c r="C51" s="114" t="s">
        <v>798</v>
      </c>
      <c r="D51" s="116" t="s">
        <v>37</v>
      </c>
      <c r="E51" s="115" t="s">
        <v>744</v>
      </c>
      <c r="F51" s="115" t="s">
        <v>744</v>
      </c>
      <c r="G51" s="117" t="s">
        <v>745</v>
      </c>
      <c r="H51" s="117" t="s">
        <v>745</v>
      </c>
      <c r="I51" s="121" t="s">
        <v>163</v>
      </c>
      <c r="J51" s="125"/>
      <c r="K51" s="125"/>
    </row>
    <row r="52" spans="1:11" ht="14.7" thickBot="1" x14ac:dyDescent="0.55000000000000004">
      <c r="A52" s="172">
        <v>26</v>
      </c>
      <c r="B52" s="173"/>
      <c r="C52" s="114" t="s">
        <v>799</v>
      </c>
      <c r="D52" s="116" t="s">
        <v>37</v>
      </c>
      <c r="E52" s="115" t="s">
        <v>744</v>
      </c>
      <c r="F52" s="115" t="s">
        <v>744</v>
      </c>
      <c r="G52" s="117" t="s">
        <v>745</v>
      </c>
      <c r="H52" s="117" t="s">
        <v>745</v>
      </c>
      <c r="I52" s="121" t="s">
        <v>163</v>
      </c>
      <c r="J52" s="125"/>
      <c r="K52" s="125"/>
    </row>
  </sheetData>
  <mergeCells count="84">
    <mergeCell ref="A8:B8"/>
    <mergeCell ref="A1:B1"/>
    <mergeCell ref="I1:K1"/>
    <mergeCell ref="A2:B2"/>
    <mergeCell ref="D2:F2"/>
    <mergeCell ref="G2:H2"/>
    <mergeCell ref="I2:K2"/>
    <mergeCell ref="A3:B3"/>
    <mergeCell ref="A4:B4"/>
    <mergeCell ref="A5:B5"/>
    <mergeCell ref="A6:B6"/>
    <mergeCell ref="A7:B7"/>
    <mergeCell ref="E16:E17"/>
    <mergeCell ref="F16:F17"/>
    <mergeCell ref="A9:B9"/>
    <mergeCell ref="A10:B10"/>
    <mergeCell ref="A11:B11"/>
    <mergeCell ref="A12:B12"/>
    <mergeCell ref="A13:B13"/>
    <mergeCell ref="A14:B14"/>
    <mergeCell ref="A18:B18"/>
    <mergeCell ref="A15:B15"/>
    <mergeCell ref="A16:B17"/>
    <mergeCell ref="C16:C17"/>
    <mergeCell ref="D16:D17"/>
    <mergeCell ref="G16:G17"/>
    <mergeCell ref="H16:H17"/>
    <mergeCell ref="I16:I17"/>
    <mergeCell ref="J16:J17"/>
    <mergeCell ref="K16:K17"/>
    <mergeCell ref="A25:B25"/>
    <mergeCell ref="A19:B22"/>
    <mergeCell ref="D19:D22"/>
    <mergeCell ref="E19:E22"/>
    <mergeCell ref="F19:F22"/>
    <mergeCell ref="I19:I22"/>
    <mergeCell ref="J19:J22"/>
    <mergeCell ref="K19:K22"/>
    <mergeCell ref="A23:B23"/>
    <mergeCell ref="A24:B24"/>
    <mergeCell ref="G19:G22"/>
    <mergeCell ref="H19:H22"/>
    <mergeCell ref="A37:B37"/>
    <mergeCell ref="A26:B26"/>
    <mergeCell ref="A27:B27"/>
    <mergeCell ref="A28:B28"/>
    <mergeCell ref="A29:B29"/>
    <mergeCell ref="B30:K30"/>
    <mergeCell ref="A31:B31"/>
    <mergeCell ref="A32:B32"/>
    <mergeCell ref="A33:B33"/>
    <mergeCell ref="A34:B34"/>
    <mergeCell ref="A35:B35"/>
    <mergeCell ref="A36:B36"/>
    <mergeCell ref="A42:B42"/>
    <mergeCell ref="A38:B39"/>
    <mergeCell ref="D38:D39"/>
    <mergeCell ref="E38:E39"/>
    <mergeCell ref="F38:F39"/>
    <mergeCell ref="I38:I39"/>
    <mergeCell ref="J38:J39"/>
    <mergeCell ref="K38:K39"/>
    <mergeCell ref="A40:B40"/>
    <mergeCell ref="A41:B41"/>
    <mergeCell ref="G38:G39"/>
    <mergeCell ref="H38:H39"/>
    <mergeCell ref="A43:B43"/>
    <mergeCell ref="A44:B44"/>
    <mergeCell ref="A45:B45"/>
    <mergeCell ref="A46:B46"/>
    <mergeCell ref="A47:B48"/>
    <mergeCell ref="A52:B52"/>
    <mergeCell ref="D47:D48"/>
    <mergeCell ref="E47:E48"/>
    <mergeCell ref="F47:F48"/>
    <mergeCell ref="G47:G48"/>
    <mergeCell ref="C47:C48"/>
    <mergeCell ref="J47:J48"/>
    <mergeCell ref="K47:K48"/>
    <mergeCell ref="A49:B49"/>
    <mergeCell ref="A50:B50"/>
    <mergeCell ref="A51:B51"/>
    <mergeCell ref="H47:H48"/>
    <mergeCell ref="I47:I4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6D235E0236944CB2D0154C00AD9253" ma:contentTypeVersion="19" ma:contentTypeDescription="Create a new document." ma:contentTypeScope="" ma:versionID="08a15861b3826caafa647e4ce8ced55a">
  <xsd:schema xmlns:xsd="http://www.w3.org/2001/XMLSchema" xmlns:xs="http://www.w3.org/2001/XMLSchema" xmlns:p="http://schemas.microsoft.com/office/2006/metadata/properties" xmlns:ns1="http://schemas.microsoft.com/sharepoint/v3" xmlns:ns2="07c5dfa0-33a3-47dd-bfb7-87fb96739115" xmlns:ns3="b1c3d6fc-5689-40cc-899d-3b916b4ff5bf" xmlns:ns4="230e9df3-be65-4c73-a93b-d1236ebd677e" targetNamespace="http://schemas.microsoft.com/office/2006/metadata/properties" ma:root="true" ma:fieldsID="f2e8bf65ac5aecd94740ed557ec28f27" ns1:_="" ns2:_="" ns3:_="" ns4:_="">
    <xsd:import namespace="http://schemas.microsoft.com/sharepoint/v3"/>
    <xsd:import namespace="07c5dfa0-33a3-47dd-bfb7-87fb96739115"/>
    <xsd:import namespace="b1c3d6fc-5689-40cc-899d-3b916b4ff5bf"/>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Status" minOccurs="0"/>
                <xsd:element ref="ns1:_ip_UnifiedCompliancePolicyProperties" minOccurs="0"/>
                <xsd:element ref="ns1:_ip_UnifiedCompliancePolicyUIAction" minOccurs="0"/>
                <xsd:element ref="ns2:MediaLengthInSeconds" minOccurs="0"/>
                <xsd:element ref="ns2:lcf76f155ced4ddcb4097134ff3c332f" minOccurs="0"/>
                <xsd:element ref="ns4:TaxCatchAll" minOccurs="0"/>
                <xsd:element ref="ns2: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c5dfa0-33a3-47dd-bfb7-87fb967391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Status" ma:index="18" nillable="true" ma:displayName="Status" ma:format="Dropdown" ma:internalName="Status">
      <xsd:simpleType>
        <xsd:restriction base="dms:Text">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Date" ma:index="25" nillable="true" ma:displayName="Date" ma:format="DateOnly" ma:internalName="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1c3d6fc-5689-40cc-899d-3b916b4ff5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1603ea5b-56ba-41f6-bada-27c0bbbe9ac1}" ma:internalName="TaxCatchAll" ma:showField="CatchAllData" ma:web="b1c3d6fc-5689-40cc-899d-3b916b4ff5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30e9df3-be65-4c73-a93b-d1236ebd677e" xsi:nil="true"/>
    <lcf76f155ced4ddcb4097134ff3c332f xmlns="07c5dfa0-33a3-47dd-bfb7-87fb96739115">
      <Terms xmlns="http://schemas.microsoft.com/office/infopath/2007/PartnerControls"/>
    </lcf76f155ced4ddcb4097134ff3c332f>
    <_ip_UnifiedCompliancePolicyUIAction xmlns="http://schemas.microsoft.com/sharepoint/v3" xsi:nil="true"/>
    <Status xmlns="07c5dfa0-33a3-47dd-bfb7-87fb96739115" xsi:nil="true"/>
    <_ip_UnifiedCompliancePolicyProperties xmlns="http://schemas.microsoft.com/sharepoint/v3" xsi:nil="true"/>
    <Date xmlns="07c5dfa0-33a3-47dd-bfb7-87fb96739115" xsi:nil="true"/>
  </documentManagement>
</p:properties>
</file>

<file path=customXml/itemProps1.xml><?xml version="1.0" encoding="utf-8"?>
<ds:datastoreItem xmlns:ds="http://schemas.openxmlformats.org/officeDocument/2006/customXml" ds:itemID="{28AA48F8-E940-4AF1-9647-DF750FF1D9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7c5dfa0-33a3-47dd-bfb7-87fb96739115"/>
    <ds:schemaRef ds:uri="b1c3d6fc-5689-40cc-899d-3b916b4ff5bf"/>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695137-A976-4008-8339-AEFFD11F8DE2}">
  <ds:schemaRefs>
    <ds:schemaRef ds:uri="http://schemas.microsoft.com/sharepoint/v3/contenttype/forms"/>
  </ds:schemaRefs>
</ds:datastoreItem>
</file>

<file path=customXml/itemProps3.xml><?xml version="1.0" encoding="utf-8"?>
<ds:datastoreItem xmlns:ds="http://schemas.openxmlformats.org/officeDocument/2006/customXml" ds:itemID="{F6D3D988-3B77-42A6-BA76-1EE3F441CC6F}">
  <ds:schemaRefs>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schemas.microsoft.com/sharepoint/v3"/>
    <ds:schemaRef ds:uri="b1c3d6fc-5689-40cc-899d-3b916b4ff5bf"/>
    <ds:schemaRef ds:uri="07c5dfa0-33a3-47dd-bfb7-87fb96739115"/>
    <ds:schemaRef ds:uri="http://purl.org/dc/elements/1.1/"/>
    <ds:schemaRef ds:uri="http://www.w3.org/XML/1998/namespace"/>
    <ds:schemaRef ds:uri="http://schemas.microsoft.com/office/infopath/2007/PartnerControls"/>
    <ds:schemaRef ds:uri="230e9df3-be65-4c73-a93b-d1236ebd677e"/>
    <ds:schemaRef ds:uri="http://purl.org/dc/dcmitype/"/>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Info</vt:lpstr>
      <vt:lpstr>LandingZone checklist V2.0</vt:lpstr>
      <vt:lpstr>Environment design Areas</vt:lpstr>
      <vt:lpstr>Compliance Design Areas</vt:lpstr>
      <vt:lpstr>Overall Score</vt:lpstr>
      <vt:lpstr>Recommendations Environment</vt:lpstr>
      <vt:lpstr>Recommendations Compliance</vt:lpstr>
      <vt:lpstr>Role Sheet</vt:lpstr>
      <vt:lpstr>ALZ RACI</vt:lpstr>
      <vt:lpstr>ALZ VISIO</vt:lpstr>
      <vt:lpstr>Policy Sheet</vt:lpstr>
      <vt:lpstr>Tags</vt:lpstr>
      <vt:lpstr>Lookup field</vt:lpstr>
      <vt:lpstr>statuslookuo</vt:lpstr>
      <vt:lpstr>StatusTable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Rietman</dc:creator>
  <cp:keywords/>
  <dc:description/>
  <cp:lastModifiedBy>Jonathan Vella</cp:lastModifiedBy>
  <cp:revision/>
  <dcterms:created xsi:type="dcterms:W3CDTF">2021-01-13T12:37:44Z</dcterms:created>
  <dcterms:modified xsi:type="dcterms:W3CDTF">2022-05-04T06:10:28Z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0x010100D86D235E0236944CB2D0154C00AD9253</vt:lpwstr>
  </property>
  <property fmtid="{D5CDD505-2E9C-101B-9397-08002B2CF9AE}" pid="3" name="MediaServiceImageTags">
    <vt:lpwstr/>
  </property>
</Properties>
</file>