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co/Desktop/Homework/excel homework/homework-1/"/>
    </mc:Choice>
  </mc:AlternateContent>
  <xr:revisionPtr revIDLastSave="0" documentId="13_ncr:1_{D2C873B2-2747-C945-9522-A2AF4C4877E9}" xr6:coauthVersionLast="43" xr6:coauthVersionMax="43" xr10:uidLastSave="{00000000-0000-0000-0000-000000000000}"/>
  <bookViews>
    <workbookView xWindow="0" yWindow="460" windowWidth="28800" windowHeight="16840" activeTab="3" xr2:uid="{00000000-000D-0000-FFFF-FFFF00000000}"/>
  </bookViews>
  <sheets>
    <sheet name="Category Pivot" sheetId="2" r:id="rId1"/>
    <sheet name="Sub-Category Pivot" sheetId="3" r:id="rId2"/>
    <sheet name="Date Pivot" sheetId="5" r:id="rId3"/>
    <sheet name="Data" sheetId="1" r:id="rId4"/>
    <sheet name="Bonus" sheetId="6" r:id="rId5"/>
  </sheets>
  <calcPr calcId="191029"/>
  <pivotCaches>
    <pivotCache cacheId="78" r:id="rId6"/>
    <pivotCache cacheId="7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6" l="1"/>
  <c r="C12" i="6"/>
  <c r="D11" i="6"/>
  <c r="C11" i="6"/>
  <c r="D10" i="6"/>
  <c r="C10" i="6"/>
  <c r="D9" i="6"/>
  <c r="C9" i="6"/>
  <c r="D8" i="6"/>
  <c r="C8" i="6"/>
  <c r="D7" i="6"/>
  <c r="C7" i="6"/>
  <c r="D6" i="6"/>
  <c r="C6" i="6"/>
  <c r="B7" i="6"/>
  <c r="B8" i="6"/>
  <c r="B9" i="6"/>
  <c r="E9" i="6" s="1"/>
  <c r="B10" i="6"/>
  <c r="E10" i="6" s="1"/>
  <c r="B11" i="6"/>
  <c r="B12" i="6"/>
  <c r="B13" i="6"/>
  <c r="D5" i="6"/>
  <c r="C5" i="6"/>
  <c r="D4" i="6"/>
  <c r="C4" i="6"/>
  <c r="B6" i="6"/>
  <c r="E6" i="6" s="1"/>
  <c r="B5" i="6"/>
  <c r="B4" i="6"/>
  <c r="D3" i="6"/>
  <c r="C3" i="6"/>
  <c r="B3" i="6"/>
  <c r="H3" i="6" l="1"/>
  <c r="F12" i="6"/>
  <c r="G9" i="6"/>
  <c r="F3" i="6"/>
  <c r="H9" i="6"/>
  <c r="E5" i="6"/>
  <c r="H5" i="6" s="1"/>
  <c r="F6" i="6"/>
  <c r="F10" i="6"/>
  <c r="G6" i="6"/>
  <c r="G10" i="6"/>
  <c r="G12" i="6"/>
  <c r="E12" i="6"/>
  <c r="E8" i="6"/>
  <c r="F8" i="6" s="1"/>
  <c r="E4" i="6"/>
  <c r="F4" i="6" s="1"/>
  <c r="G4" i="6"/>
  <c r="F9" i="6"/>
  <c r="H6" i="6"/>
  <c r="H8" i="6"/>
  <c r="H10" i="6"/>
  <c r="H12" i="6"/>
  <c r="E11" i="6"/>
  <c r="G11" i="6" s="1"/>
  <c r="E7" i="6"/>
  <c r="F7" i="6" s="1"/>
  <c r="E3" i="6"/>
  <c r="G3" i="6" s="1"/>
  <c r="B2" i="6"/>
  <c r="D13" i="6"/>
  <c r="C13" i="6"/>
  <c r="D2" i="6"/>
  <c r="C2" i="6"/>
  <c r="F2" i="6" l="1"/>
  <c r="E2" i="6"/>
  <c r="G8" i="6"/>
  <c r="G5" i="6"/>
  <c r="H4" i="6"/>
  <c r="G2" i="6"/>
  <c r="H2" i="6"/>
  <c r="H7" i="6"/>
  <c r="F5" i="6"/>
  <c r="G7" i="6"/>
  <c r="H13" i="6"/>
  <c r="H11" i="6"/>
  <c r="F11" i="6"/>
  <c r="E13" i="6"/>
  <c r="F1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3" i="6" l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<sst xmlns="http://schemas.openxmlformats.org/spreadsheetml/2006/main" count="33048" uniqueCount="8400">
  <si>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</si>
  <si>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</si>
  <si>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</si>
  <si>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</si>
  <si>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</si>
  <si>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</si>
  <si>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</si>
  <si>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</si>
  <si>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</si>
  <si>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</si>
  <si>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</si>
  <si>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</si>
  <si>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</si>
  <si>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</si>
  <si>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</si>
  <si>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</si>
  <si>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</si>
  <si>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</si>
  <si>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</si>
  <si>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</si>
  <si>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</si>
  <si>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</si>
  <si>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</si>
  <si>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</si>
  <si>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</si>
  <si>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</si>
  <si>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</si>
  <si>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</si>
  <si>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</si>
  <si>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</si>
  <si>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</si>
  <si>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</si>
  <si>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</si>
  <si>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</si>
  <si>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</si>
  <si>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</si>
  <si>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</si>
  <si>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</si>
  <si>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</si>
  <si>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</si>
  <si>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</si>
  <si>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</si>
  <si>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</si>
  <si>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</si>
  <si>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</si>
  <si>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</si>
  <si>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</si>
  <si>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</si>
  <si>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</si>
  <si>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</si>
  <si>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</si>
  <si>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</si>
  <si>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</si>
  <si>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</si>
  <si>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</si>
  <si>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</si>
  <si>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</si>
  <si>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</si>
  <si>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</si>
  <si>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</si>
  <si>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</si>
  <si>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</si>
  <si>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</si>
  <si>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</si>
  <si>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</si>
  <si>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</si>
  <si>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</si>
  <si>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</si>
  <si>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</si>
  <si>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</si>
  <si>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</si>
  <si>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</si>
  <si>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</si>
  <si>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</si>
  <si>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</si>
  <si>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</si>
  <si>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</si>
  <si>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</si>
  <si>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</si>
  <si>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</si>
  <si>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</si>
  <si>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</si>
  <si>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</si>
  <si>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</si>
  <si>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</si>
  <si>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</si>
  <si>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</si>
  <si>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</si>
  <si>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</si>
  <si>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</si>
  <si>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</si>
  <si>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</si>
  <si>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</si>
  <si>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</si>
  <si>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</si>
  <si>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</si>
  <si>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</si>
  <si>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</si>
  <si>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</si>
  <si>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</si>
  <si>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</si>
  <si>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</si>
  <si>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</si>
  <si>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</si>
  <si>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</si>
  <si>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</si>
  <si>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</si>
  <si>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</si>
  <si>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</si>
  <si>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</si>
  <si>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</si>
  <si>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</si>
  <si>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</si>
  <si>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</si>
  <si>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</si>
  <si>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</si>
  <si>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</si>
  <si>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</si>
  <si>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</si>
  <si>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</si>
  <si>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</si>
  <si>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</si>
  <si>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</si>
  <si>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</si>
  <si>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</si>
  <si>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</si>
  <si>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</si>
  <si>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</si>
  <si>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</si>
  <si>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</si>
  <si>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</si>
  <si>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</si>
  <si>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</si>
  <si>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</si>
  <si>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</si>
  <si>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</si>
  <si>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</si>
  <si>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</si>
  <si>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</si>
  <si>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</si>
  <si>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</si>
  <si>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</si>
  <si>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</si>
  <si>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</si>
  <si>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</si>
  <si>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</si>
  <si>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</si>
  <si>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</si>
  <si>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</si>
  <si>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</si>
  <si>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</si>
  <si>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</si>
  <si>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</si>
  <si>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</si>
  <si>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</si>
  <si>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</si>
  <si>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</si>
  <si>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</si>
  <si>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</si>
  <si>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</si>
  <si>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</si>
  <si>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</si>
  <si>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</si>
  <si>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</si>
  <si>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</si>
  <si>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</si>
  <si>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</si>
  <si>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</si>
  <si>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</si>
  <si>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</si>
  <si>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</si>
  <si>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</si>
  <si>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</si>
  <si>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</si>
  <si>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</si>
  <si>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</si>
  <si>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</si>
  <si>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</si>
  <si>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</si>
  <si>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</si>
  <si>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</si>
  <si>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</si>
  <si>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</si>
  <si>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</si>
  <si>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</si>
  <si>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</si>
  <si>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</si>
  <si>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</si>
  <si>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</si>
  <si>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</si>
  <si>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</si>
  <si>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</si>
  <si>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</si>
  <si>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</si>
  <si>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</si>
  <si>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</si>
  <si>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</si>
  <si>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</si>
  <si>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</si>
  <si>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</si>
  <si>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</si>
  <si>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</si>
  <si>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</si>
  <si>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</si>
  <si>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</si>
  <si>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</si>
  <si>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</si>
  <si>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</si>
  <si>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</si>
  <si>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</si>
  <si>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</si>
  <si>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</si>
  <si>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</si>
  <si>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</si>
  <si>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</si>
  <si>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</si>
  <si>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</si>
  <si>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</si>
  <si>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</si>
  <si>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</si>
  <si>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</si>
  <si>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</si>
  <si>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</si>
  <si>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</si>
  <si>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</si>
  <si>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</si>
  <si>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</si>
  <si>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</si>
  <si>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</si>
  <si>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</si>
  <si>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</si>
  <si>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</si>
  <si>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</si>
  <si>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</si>
  <si>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</si>
  <si>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</si>
  <si>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</si>
  <si>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</si>
  <si>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</si>
  <si>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</si>
  <si>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</si>
  <si>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</si>
  <si>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</si>
  <si>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</si>
  <si>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</si>
  <si>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</si>
  <si>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</si>
  <si>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</si>
  <si>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</si>
  <si>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</si>
  <si>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</si>
  <si>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</si>
  <si>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</si>
  <si>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</si>
  <si>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</si>
  <si>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</si>
  <si>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</si>
  <si>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</si>
  <si>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</si>
  <si>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</si>
  <si>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</si>
  <si>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</si>
  <si>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</si>
  <si>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</si>
  <si>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</si>
  <si>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</si>
  <si>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</si>
  <si>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</si>
  <si>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</si>
  <si>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</si>
  <si>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</si>
  <si>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</si>
  <si>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</si>
  <si>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</si>
  <si>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</si>
  <si>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</si>
  <si>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</si>
  <si>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</si>
  <si>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</si>
  <si>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</si>
  <si>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</si>
  <si>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</si>
  <si>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</si>
  <si>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</si>
  <si>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</si>
  <si>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</si>
  <si>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</si>
  <si>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</si>
  <si>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</si>
  <si>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</si>
  <si>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</si>
  <si>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</si>
  <si>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</si>
  <si>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</si>
  <si>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</si>
  <si>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</si>
  <si>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</si>
  <si>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</si>
  <si>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</si>
  <si>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</si>
  <si>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</si>
  <si>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</si>
  <si>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</si>
  <si>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</si>
  <si>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</si>
  <si>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</si>
  <si>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</si>
  <si>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</si>
  <si>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</si>
  <si>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</si>
  <si>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</si>
  <si>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</si>
  <si>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</si>
  <si>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</si>
  <si>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</si>
  <si>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</si>
  <si>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</si>
  <si>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</si>
  <si>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</si>
  <si>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</si>
  <si>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</si>
  <si>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</si>
  <si>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</si>
  <si>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</si>
  <si>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</si>
  <si>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</si>
  <si>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</si>
  <si>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</si>
  <si>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</si>
  <si>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</si>
  <si>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</si>
  <si>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</si>
  <si>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</si>
  <si>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</si>
  <si>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</si>
  <si>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</si>
  <si>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</si>
  <si>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</si>
  <si>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</si>
  <si>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</si>
  <si>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</si>
  <si>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</si>
  <si>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</si>
  <si>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</si>
  <si>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</si>
  <si>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</si>
  <si>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</si>
  <si>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</si>
  <si>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</si>
  <si>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</si>
  <si>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</si>
  <si>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</si>
  <si>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</si>
  <si>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</si>
  <si>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</si>
  <si>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</si>
  <si>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</si>
  <si>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</si>
  <si>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</si>
  <si>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</si>
  <si>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</si>
  <si>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</si>
  <si>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</si>
  <si>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</si>
  <si>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</si>
  <si>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</si>
  <si>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</si>
  <si>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</si>
  <si>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</si>
  <si>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</si>
  <si>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</si>
  <si>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</si>
  <si>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</si>
  <si>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</si>
  <si>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</si>
  <si>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</si>
  <si>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</si>
  <si>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</si>
  <si>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</si>
  <si>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</si>
  <si>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</si>
  <si>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</si>
  <si>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</si>
  <si>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</si>
  <si>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</si>
  <si>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</si>
  <si>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</si>
  <si>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</si>
  <si>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</si>
  <si>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</si>
  <si>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</si>
  <si>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</si>
  <si>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</si>
  <si>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</si>
  <si>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</si>
  <si>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</si>
  <si>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</si>
  <si>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</si>
  <si>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</si>
  <si>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</si>
  <si>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</si>
  <si>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</si>
  <si>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</si>
  <si>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</si>
  <si>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</si>
  <si>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</si>
  <si>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</si>
  <si>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</si>
  <si>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</si>
  <si>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</si>
  <si>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</si>
  <si>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</si>
  <si>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</si>
  <si>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</si>
  <si>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</si>
  <si>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</si>
  <si>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</si>
  <si>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</si>
  <si>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</si>
  <si>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</si>
  <si>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</si>
  <si>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</si>
  <si>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</si>
  <si>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</si>
  <si>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</si>
  <si>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</si>
  <si>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</si>
  <si>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</si>
  <si>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</si>
  <si>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</si>
  <si>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</si>
  <si>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</si>
  <si>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</si>
  <si>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</si>
  <si>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</si>
  <si>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</si>
  <si>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</si>
  <si>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</si>
  <si>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</si>
  <si>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</si>
  <si>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</si>
  <si>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</si>
  <si>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</si>
  <si>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</si>
  <si>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</si>
  <si>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</si>
  <si>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</si>
  <si>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</si>
  <si>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</si>
  <si>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</si>
  <si>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</si>
  <si>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</si>
  <si>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</si>
  <si>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</si>
  <si>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</si>
  <si>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</si>
  <si>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</si>
  <si>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</si>
  <si>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</si>
  <si>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</si>
  <si>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</si>
  <si>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</si>
  <si>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</si>
  <si>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</si>
  <si>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</si>
  <si>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</si>
  <si>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</si>
  <si>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</si>
  <si>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</si>
  <si>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</si>
  <si>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</si>
  <si>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</si>
  <si>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</si>
  <si>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</si>
  <si>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</si>
  <si>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</si>
  <si>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</si>
  <si>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</si>
  <si>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</si>
  <si>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</si>
  <si>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</si>
  <si>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</si>
  <si>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</si>
  <si>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</si>
  <si>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</si>
  <si>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</si>
  <si>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</si>
  <si>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</si>
  <si>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</si>
  <si>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</si>
  <si>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</si>
  <si>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</si>
  <si>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</si>
  <si>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</si>
  <si>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</si>
  <si>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</si>
  <si>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</si>
  <si>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</si>
  <si>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</si>
  <si>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</si>
  <si>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</si>
  <si>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</si>
  <si>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</si>
  <si>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</si>
  <si>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</si>
  <si>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</si>
  <si>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</si>
  <si>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</si>
  <si>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</si>
  <si>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</si>
  <si>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</si>
  <si>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</si>
  <si>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</si>
  <si>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</si>
  <si>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</si>
  <si>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</si>
  <si>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</si>
  <si>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</si>
  <si>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</si>
  <si>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</si>
  <si>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</si>
  <si>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</si>
  <si>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</si>
  <si>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</si>
  <si>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</si>
  <si>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</si>
  <si>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</si>
  <si>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</si>
  <si>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</si>
  <si>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</si>
  <si>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</si>
  <si>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</si>
  <si>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</si>
  <si>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</si>
  <si>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</si>
  <si>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</si>
  <si>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</si>
  <si>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</si>
  <si>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</si>
  <si>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</si>
  <si>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</si>
  <si>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</si>
  <si>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</si>
  <si>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</si>
  <si>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</si>
  <si>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</si>
  <si>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</si>
  <si>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</si>
  <si>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</si>
  <si>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</si>
  <si>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</si>
  <si>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</si>
  <si>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</si>
  <si>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</si>
  <si>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</si>
  <si>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</si>
  <si>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</si>
  <si>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</si>
  <si>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</si>
  <si>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</si>
  <si>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</si>
  <si>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</si>
  <si>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</si>
  <si>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</si>
  <si>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</si>
  <si>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</si>
  <si>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</si>
  <si>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</si>
  <si>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</si>
  <si>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</si>
  <si>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</si>
  <si>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</si>
  <si>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</si>
  <si>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</si>
  <si>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</si>
  <si>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</si>
  <si>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</si>
  <si>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</si>
  <si>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</si>
  <si>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</si>
  <si>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</si>
  <si>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</si>
  <si>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</si>
  <si>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</si>
  <si>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</si>
  <si>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</si>
  <si>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</si>
  <si>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</si>
  <si>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</si>
  <si>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</si>
  <si>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</si>
  <si>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</si>
  <si>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</si>
  <si>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</si>
  <si>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</si>
  <si>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</si>
  <si>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</si>
  <si>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</si>
  <si>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</si>
  <si>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</si>
  <si>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</si>
  <si>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</si>
  <si>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</si>
  <si>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</si>
  <si>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</si>
  <si>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</si>
  <si>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</si>
  <si>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</si>
  <si>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</si>
  <si>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</si>
  <si>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</si>
  <si>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</si>
  <si>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</si>
  <si>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</si>
  <si>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</si>
  <si>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</si>
  <si>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</si>
  <si>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</si>
  <si>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</si>
  <si>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</si>
  <si>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</si>
  <si>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</si>
  <si>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</si>
  <si>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</si>
  <si>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</si>
  <si>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</si>
  <si>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</si>
  <si>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</si>
  <si>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</si>
  <si>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</si>
  <si>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</si>
  <si>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</si>
  <si>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</si>
  <si>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</si>
  <si>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</si>
  <si>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</si>
  <si>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</si>
  <si>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</si>
  <si>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</si>
  <si>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</si>
  <si>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</si>
  <si>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</si>
  <si>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</si>
  <si>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</si>
  <si>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</si>
  <si>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</si>
  <si>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</si>
  <si>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</si>
  <si>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</si>
  <si>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</si>
  <si>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</si>
  <si>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</si>
  <si>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</si>
  <si>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</si>
  <si>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</si>
  <si>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</si>
  <si>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</si>
  <si>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</si>
  <si>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</si>
  <si>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</si>
  <si>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</si>
  <si>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</si>
  <si>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</si>
  <si>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</si>
  <si>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</si>
  <si>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</si>
  <si>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</si>
  <si>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</si>
  <si>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</si>
  <si>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</si>
  <si>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</si>
  <si>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</si>
  <si>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</si>
  <si>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</si>
  <si>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</si>
  <si>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</si>
  <si>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</si>
  <si>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</si>
  <si>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</si>
  <si>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</si>
  <si>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</si>
  <si>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</si>
  <si>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</si>
  <si>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</si>
  <si>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</si>
  <si>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</si>
  <si>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</si>
  <si>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</si>
  <si>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</si>
  <si>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</si>
  <si>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</si>
  <si>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</si>
  <si>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</si>
  <si>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</si>
  <si>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</si>
  <si>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</si>
  <si>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</si>
  <si>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</si>
  <si>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</si>
  <si>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</si>
  <si>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</si>
  <si>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</si>
  <si>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</si>
  <si>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</si>
  <si>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</si>
  <si>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</si>
  <si>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</si>
  <si>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</si>
  <si>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</si>
  <si>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</si>
  <si>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</si>
  <si>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</si>
  <si>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</si>
  <si>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</si>
  <si>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</si>
  <si>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</si>
  <si>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</si>
  <si>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</si>
  <si>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</si>
  <si>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</si>
  <si>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</si>
  <si>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</si>
  <si>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</si>
  <si>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</si>
  <si>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</si>
  <si>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</si>
  <si>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</si>
  <si>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</si>
  <si>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</si>
  <si>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</si>
  <si>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</si>
  <si>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</si>
  <si>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</si>
  <si>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</si>
  <si>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</si>
  <si>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</si>
  <si>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</si>
  <si>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</si>
  <si>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</si>
  <si>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</si>
  <si>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</si>
  <si>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</si>
  <si>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</si>
  <si>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</si>
  <si>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</si>
  <si>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</si>
  <si>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</si>
  <si>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</si>
  <si>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</si>
  <si>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</si>
  <si>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</si>
  <si>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</si>
  <si>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</si>
  <si>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</si>
  <si>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</si>
  <si>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</si>
  <si>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</si>
  <si>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</si>
  <si>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</si>
  <si>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</si>
  <si>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</si>
  <si>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</si>
  <si>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</si>
  <si>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</si>
  <si>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</si>
  <si>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</si>
  <si>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</si>
  <si>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</si>
  <si>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</si>
  <si>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</si>
  <si>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</si>
  <si>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</si>
  <si>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</si>
  <si>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</si>
  <si>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</si>
  <si>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</si>
  <si>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</si>
  <si>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</si>
  <si>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</si>
  <si>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</si>
  <si>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</si>
  <si>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</si>
  <si>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</si>
  <si>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</si>
  <si>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</si>
  <si>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</si>
  <si>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</si>
  <si>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</si>
  <si>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</si>
  <si>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</si>
  <si>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</si>
  <si>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</si>
  <si>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</si>
  <si>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</si>
  <si>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</si>
  <si>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</si>
  <si>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</si>
  <si>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</si>
  <si>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</si>
  <si>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</si>
  <si>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</si>
  <si>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</si>
  <si>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</si>
  <si>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</si>
  <si>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</si>
  <si>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</si>
  <si>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</si>
  <si>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</si>
  <si>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</si>
  <si>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</si>
  <si>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</si>
  <si>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</si>
  <si>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</si>
  <si>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</si>
  <si>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</si>
  <si>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</si>
  <si>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</si>
  <si>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</si>
  <si>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</si>
  <si>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</si>
  <si>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</si>
  <si>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</si>
  <si>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</si>
  <si>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</si>
  <si>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</si>
  <si>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</si>
  <si>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</si>
  <si>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</si>
  <si>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</si>
  <si>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</si>
  <si>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</si>
  <si>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</si>
  <si>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</si>
  <si>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</si>
  <si>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</si>
  <si>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</si>
  <si>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</si>
  <si>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</si>
  <si>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</si>
  <si>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</si>
  <si>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</si>
  <si>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</si>
  <si>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</si>
  <si>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</si>
  <si>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</si>
  <si>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</si>
  <si>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</si>
  <si>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</si>
  <si>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</si>
  <si>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</si>
  <si>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</si>
  <si>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</si>
  <si>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</si>
  <si>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</si>
  <si>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</si>
  <si>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</si>
  <si>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</si>
  <si>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</si>
  <si>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</si>
  <si>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</si>
  <si>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</si>
  <si>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</si>
  <si>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</si>
  <si>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</si>
  <si>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</si>
  <si>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</si>
  <si>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</si>
  <si>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</si>
  <si>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</si>
  <si>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</si>
  <si>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</si>
  <si>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</si>
  <si>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</si>
  <si>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</si>
  <si>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</si>
  <si>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</si>
  <si>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</si>
  <si>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</si>
  <si>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</si>
  <si>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</si>
  <si>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</si>
  <si>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</si>
  <si>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</si>
  <si>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</si>
  <si>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</si>
  <si>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</si>
  <si>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</si>
  <si>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</si>
  <si>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</si>
  <si>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</si>
  <si>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</si>
  <si>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</si>
  <si>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</si>
  <si>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</si>
  <si>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</si>
  <si>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</si>
  <si>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</si>
  <si>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</si>
  <si>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</si>
  <si>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</si>
  <si>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</si>
  <si>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</si>
  <si>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</si>
  <si>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</si>
  <si>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</si>
  <si>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</si>
  <si>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</si>
  <si>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</si>
  <si>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</si>
  <si>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</si>
  <si>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</si>
  <si>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</si>
  <si>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</si>
  <si>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</si>
  <si>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</si>
  <si>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</si>
  <si>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</si>
  <si>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</si>
  <si>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</si>
  <si>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</si>
  <si>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</si>
  <si>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</si>
  <si>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</si>
  <si>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</si>
  <si>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</si>
  <si>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</si>
  <si>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</si>
  <si>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</si>
  <si>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</si>
  <si>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</si>
  <si>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</si>
  <si>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</si>
  <si>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</si>
  <si>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</si>
  <si>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</si>
  <si>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</si>
  <si>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</si>
  <si>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</si>
  <si>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</si>
  <si>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</si>
  <si>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</si>
  <si>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</si>
  <si>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</si>
  <si>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</si>
  <si>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</si>
  <si>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</si>
  <si>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</si>
  <si>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</si>
  <si>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</si>
  <si>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</si>
  <si>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</si>
  <si>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</si>
  <si>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</si>
  <si>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</si>
  <si>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</si>
  <si>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</si>
  <si>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</si>
  <si>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</si>
  <si>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</si>
  <si>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</si>
  <si>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</si>
  <si>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</si>
  <si>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</si>
  <si>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</si>
  <si>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</si>
  <si>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</si>
  <si>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</si>
  <si>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</si>
  <si>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</si>
  <si>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</si>
  <si>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</si>
  <si>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</si>
  <si>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</si>
  <si>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</si>
  <si>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</si>
  <si>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</si>
  <si>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</si>
  <si>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</si>
  <si>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</si>
  <si>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</si>
  <si>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</si>
  <si>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</si>
  <si>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</si>
  <si>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</si>
  <si>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</si>
  <si>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</si>
  <si>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</si>
  <si>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</si>
  <si>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</si>
  <si>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</si>
  <si>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</si>
  <si>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</si>
  <si>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</si>
  <si>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</si>
  <si>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</si>
  <si>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</si>
  <si>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</si>
  <si>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</si>
  <si>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</si>
  <si>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</si>
  <si>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</si>
  <si>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</si>
  <si>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</si>
  <si>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</si>
  <si>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</si>
  <si>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</si>
  <si>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</si>
  <si>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</si>
  <si>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</si>
  <si>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</si>
  <si>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</si>
  <si>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</si>
  <si>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</si>
  <si>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</si>
  <si>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</si>
  <si>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</si>
  <si>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</si>
  <si>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</si>
  <si>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</si>
  <si>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</si>
  <si>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</si>
  <si>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</si>
  <si>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</si>
  <si>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</si>
  <si>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</si>
  <si>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</si>
  <si>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</si>
  <si>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</si>
  <si>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</si>
  <si>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</si>
  <si>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</si>
  <si>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</si>
  <si>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</si>
  <si>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</si>
  <si>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</si>
  <si>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</si>
  <si>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</si>
  <si>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</si>
  <si>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</si>
  <si>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</si>
  <si>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</si>
  <si>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</si>
  <si>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</si>
  <si>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</si>
  <si>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</si>
  <si>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</si>
  <si>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</si>
  <si>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</si>
  <si>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</si>
  <si>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</si>
  <si>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</si>
  <si>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</si>
  <si>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</si>
  <si>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</si>
  <si>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</si>
  <si>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</si>
  <si>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</si>
  <si>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</si>
  <si>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</si>
  <si>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</si>
  <si>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</si>
  <si>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</si>
  <si>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</si>
  <si>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</si>
  <si>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</si>
  <si>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</si>
  <si>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</si>
  <si>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</si>
  <si>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</si>
  <si>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</si>
  <si>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</si>
  <si>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</si>
  <si>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</si>
  <si>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</si>
  <si>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</si>
  <si>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</si>
  <si>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</si>
  <si>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</si>
  <si>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</si>
  <si>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</si>
  <si>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</si>
  <si>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</si>
  <si>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</si>
  <si>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</si>
  <si>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</si>
  <si>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</si>
  <si>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</si>
  <si>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</si>
  <si>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</si>
  <si>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</si>
  <si>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</si>
  <si>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</si>
  <si>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</si>
  <si>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</si>
  <si>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</si>
  <si>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</si>
  <si>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</si>
  <si>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</si>
  <si>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</si>
  <si>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</si>
  <si>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</si>
  <si>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</si>
  <si>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</si>
  <si>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</si>
  <si>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</si>
  <si>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</si>
  <si>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</si>
  <si>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</si>
  <si>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</si>
  <si>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</si>
  <si>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</si>
  <si>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</si>
  <si>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</si>
  <si>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</si>
  <si>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</si>
  <si>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</si>
  <si>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</si>
  <si>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</si>
  <si>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</si>
  <si>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</si>
  <si>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</si>
  <si>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</si>
  <si>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</si>
  <si>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</si>
  <si>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</si>
  <si>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</si>
  <si>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</si>
  <si>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</si>
  <si>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</si>
  <si>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</si>
  <si>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</si>
  <si>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</si>
  <si>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</si>
  <si>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</si>
  <si>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</si>
  <si>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</si>
  <si>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</si>
  <si>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</si>
  <si>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</si>
  <si>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</si>
  <si>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</si>
  <si>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</si>
  <si>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</si>
  <si>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</si>
  <si>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</si>
  <si>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</si>
  <si>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</si>
  <si>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</si>
  <si>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</si>
  <si>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</si>
  <si>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</si>
  <si>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</si>
  <si>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</si>
  <si>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</si>
  <si>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</si>
  <si>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</si>
  <si>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</si>
  <si>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</si>
  <si>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</si>
  <si>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</si>
  <si>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</si>
  <si>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</si>
  <si>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</si>
  <si>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</si>
  <si>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</si>
  <si>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</si>
  <si>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</si>
  <si>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</si>
  <si>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</si>
  <si>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</si>
  <si>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</si>
  <si>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</si>
  <si>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</si>
  <si>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</si>
  <si>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</si>
  <si>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</si>
  <si>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</si>
  <si>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</si>
  <si>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</si>
  <si>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</si>
  <si>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</si>
  <si>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</si>
  <si>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</si>
  <si>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</si>
  <si>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</si>
  <si>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</si>
  <si>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</si>
  <si>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</si>
  <si>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</si>
  <si>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</si>
  <si>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</si>
  <si>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</si>
  <si>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</si>
  <si>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</si>
  <si>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</si>
  <si>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</si>
  <si>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</si>
  <si>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</si>
  <si>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</si>
  <si>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</si>
  <si>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</si>
  <si>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</si>
  <si>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</si>
  <si>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</si>
  <si>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</si>
  <si>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</si>
  <si>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</si>
  <si>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</si>
  <si>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</si>
  <si>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</si>
  <si>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</si>
  <si>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</si>
  <si>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</si>
  <si>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</si>
  <si>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</si>
  <si>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</si>
  <si>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</si>
  <si>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</si>
  <si>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</si>
  <si>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</si>
  <si>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</si>
  <si>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</si>
  <si>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</si>
  <si>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</si>
  <si>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</si>
  <si>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</si>
  <si>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</si>
  <si>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</si>
  <si>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</si>
  <si>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</si>
  <si>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</si>
  <si>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</si>
  <si>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</si>
  <si>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</si>
  <si>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</si>
  <si>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</si>
  <si>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</si>
  <si>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</si>
  <si>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</si>
  <si>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</si>
  <si>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</si>
  <si>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</si>
  <si>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</si>
  <si>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</si>
  <si>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</si>
  <si>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</si>
  <si>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</si>
  <si>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</si>
  <si>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</si>
  <si>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</si>
  <si>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</si>
  <si>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</si>
  <si>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</si>
  <si>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</si>
  <si>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</si>
  <si>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</si>
  <si>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</si>
  <si>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</si>
  <si>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</si>
  <si>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</si>
  <si>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</si>
  <si>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</si>
  <si>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</si>
  <si>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</si>
  <si>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</si>
  <si>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</si>
  <si>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</si>
  <si>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</si>
  <si>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</si>
  <si>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</si>
  <si>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</si>
  <si>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</si>
  <si>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</si>
  <si>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</si>
  <si>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</si>
  <si>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</si>
  <si>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</si>
  <si>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</si>
  <si>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</si>
  <si>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</si>
  <si>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</si>
  <si>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</si>
  <si>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</si>
  <si>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</si>
  <si>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</si>
  <si>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</si>
  <si>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</si>
  <si>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</si>
  <si>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</si>
  <si>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</si>
  <si>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</si>
  <si>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</si>
  <si>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</si>
  <si>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</si>
  <si>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</si>
  <si>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</si>
  <si>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</si>
  <si>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</si>
  <si>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</si>
  <si>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</si>
  <si>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</si>
  <si>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</si>
  <si>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</si>
  <si>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</si>
  <si>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</si>
  <si>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</si>
  <si>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</si>
  <si>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</si>
  <si>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</si>
  <si>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</si>
  <si>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</si>
  <si>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</si>
  <si>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</si>
  <si>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</si>
  <si>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</si>
  <si>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</si>
  <si>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</si>
  <si>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</si>
  <si>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</si>
  <si>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</si>
  <si>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</si>
  <si>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</si>
  <si>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</si>
  <si>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</si>
  <si>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</si>
  <si>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</si>
  <si>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</si>
  <si>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</si>
  <si>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</si>
  <si>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</si>
  <si>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</si>
  <si>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</si>
  <si>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</si>
  <si>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</si>
  <si>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</si>
  <si>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</si>
  <si>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</si>
  <si>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</si>
  <si>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</si>
  <si>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</si>
  <si>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</si>
  <si>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</si>
  <si>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</si>
  <si>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</si>
  <si>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</si>
  <si>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</si>
  <si>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</si>
  <si>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</si>
  <si>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</si>
  <si>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</si>
  <si>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</si>
  <si>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</si>
  <si>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</si>
  <si>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</si>
  <si>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</si>
  <si>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</si>
  <si>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</si>
  <si>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</si>
  <si>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</si>
  <si>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</si>
  <si>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</si>
  <si>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</si>
  <si>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</si>
  <si>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</si>
  <si>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</si>
  <si>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</si>
  <si>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</si>
  <si>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</si>
  <si>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</si>
  <si>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</si>
  <si>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</si>
  <si>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</si>
  <si>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</si>
  <si>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</si>
  <si>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</si>
  <si>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</si>
  <si>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</si>
  <si>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</si>
  <si>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</si>
  <si>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</si>
  <si>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</si>
  <si>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</si>
  <si>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</si>
  <si>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</si>
  <si>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</si>
  <si>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</si>
  <si>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</si>
  <si>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</si>
  <si>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</si>
  <si>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</si>
  <si>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</si>
  <si>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</si>
  <si>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</si>
  <si>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</si>
  <si>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</si>
  <si>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</si>
  <si>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</si>
  <si>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</si>
  <si>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</si>
  <si>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</si>
  <si>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</si>
  <si>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</si>
  <si>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</si>
  <si>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</si>
  <si>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</si>
  <si>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</si>
  <si>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</si>
  <si>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</si>
  <si>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</si>
  <si>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</si>
  <si>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</si>
  <si>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</si>
  <si>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</si>
  <si>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</si>
  <si>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</si>
  <si>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</si>
  <si>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</si>
  <si>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</si>
  <si>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</si>
  <si>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</si>
  <si>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</si>
  <si>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</si>
  <si>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</si>
  <si>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</si>
  <si>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</si>
  <si>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</si>
  <si>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</si>
  <si>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</si>
  <si>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</si>
  <si>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</si>
  <si>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</si>
  <si>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</si>
  <si>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</si>
  <si>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</si>
  <si>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</si>
  <si>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</si>
  <si>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</si>
  <si>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</si>
  <si>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</si>
  <si>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</si>
  <si>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</si>
  <si>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</si>
  <si>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</si>
  <si>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</si>
  <si>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</si>
  <si>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</si>
  <si>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</si>
  <si>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</si>
  <si>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</si>
  <si>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</si>
  <si>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</si>
  <si>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</si>
  <si>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</si>
  <si>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</si>
  <si>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</si>
  <si>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</si>
  <si>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</si>
  <si>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</si>
  <si>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</si>
  <si>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</si>
  <si>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</si>
  <si>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</si>
  <si>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</si>
  <si>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</si>
  <si>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</si>
  <si>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</si>
  <si>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</si>
  <si>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</si>
  <si>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</si>
  <si>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</si>
  <si>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</si>
  <si>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</si>
  <si>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</si>
  <si>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</si>
  <si>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</si>
  <si>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</si>
  <si>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</si>
  <si>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</si>
  <si>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</si>
  <si>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</si>
  <si>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</si>
  <si>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</si>
  <si>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</si>
  <si>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</si>
  <si>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</si>
  <si>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</si>
  <si>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</si>
  <si>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</si>
  <si>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</si>
  <si>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</si>
  <si>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</si>
  <si>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</si>
  <si>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</si>
  <si>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</si>
  <si>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</si>
  <si>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</si>
  <si>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</si>
  <si>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</si>
  <si>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</si>
  <si>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</si>
  <si>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</si>
  <si>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</si>
  <si>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</si>
  <si>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</si>
  <si>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</si>
  <si>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</si>
  <si>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</si>
  <si>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</si>
  <si>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</si>
  <si>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</si>
  <si>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</si>
  <si>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</si>
  <si>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</si>
  <si>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</si>
  <si>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</si>
  <si>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</si>
  <si>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</si>
  <si>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</si>
  <si>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</si>
  <si>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</si>
  <si>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</si>
  <si>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</si>
  <si>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</si>
  <si>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</si>
  <si>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</si>
  <si>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</si>
  <si>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</si>
  <si>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</si>
  <si>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</si>
  <si>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</si>
  <si>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</si>
  <si>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</si>
  <si>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</si>
  <si>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</si>
  <si>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</si>
  <si>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</si>
  <si>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</si>
  <si>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</si>
  <si>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</si>
  <si>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</si>
  <si>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</si>
  <si>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</si>
  <si>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</si>
  <si>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</si>
  <si>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</si>
  <si>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</si>
  <si>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</si>
  <si>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</si>
  <si>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</si>
  <si>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</si>
  <si>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</si>
  <si>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</si>
  <si>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</si>
  <si>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</si>
  <si>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</si>
  <si>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</si>
  <si>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</si>
  <si>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</si>
  <si>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</si>
  <si>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</si>
  <si>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</si>
  <si>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</si>
  <si>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</si>
  <si>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</si>
  <si>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</si>
  <si>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</si>
  <si>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</si>
  <si>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</si>
  <si>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</si>
  <si>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</si>
  <si>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</si>
  <si>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</si>
  <si>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</si>
  <si>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</si>
  <si>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</si>
  <si>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</si>
  <si>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</si>
  <si>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</si>
  <si>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</si>
  <si>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</si>
  <si>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</si>
  <si>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</si>
  <si>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</si>
  <si>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</si>
  <si>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</si>
  <si>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</si>
  <si>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</si>
  <si>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</si>
  <si>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</si>
  <si>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</si>
  <si>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</si>
  <si>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</si>
  <si>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</si>
  <si>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</si>
  <si>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</si>
  <si>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</si>
  <si>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</si>
  <si>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</si>
  <si>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</si>
  <si>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</si>
  <si>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</si>
  <si>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</si>
  <si>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</si>
  <si>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</si>
  <si>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</si>
  <si>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</si>
  <si>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</si>
  <si>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</si>
  <si>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</si>
  <si>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</si>
  <si>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</si>
  <si>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</si>
  <si>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</si>
  <si>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</si>
  <si>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</si>
  <si>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</si>
  <si>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</si>
  <si>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</si>
  <si>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</si>
  <si>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</si>
  <si>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</si>
  <si>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</si>
  <si>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</si>
  <si>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</si>
  <si>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</si>
  <si>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</si>
  <si>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</si>
  <si>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</si>
  <si>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</si>
  <si>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</si>
  <si>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</si>
  <si>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</si>
  <si>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</si>
  <si>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</si>
  <si>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</si>
  <si>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</si>
  <si>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</si>
  <si>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</si>
  <si>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</si>
  <si>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</si>
  <si>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</si>
  <si>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</si>
  <si>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</si>
  <si>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</si>
  <si>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</si>
  <si>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</si>
  <si>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</si>
  <si>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</si>
  <si>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</si>
  <si>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</si>
  <si>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</si>
  <si>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</si>
  <si>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</si>
  <si>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</si>
  <si>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</si>
  <si>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</si>
  <si>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</si>
  <si>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</si>
  <si>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</si>
  <si>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</si>
  <si>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</si>
  <si>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</si>
  <si>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</si>
  <si>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</si>
  <si>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</si>
  <si>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</si>
  <si>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</si>
  <si>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</si>
  <si>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</si>
  <si>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</si>
  <si>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</si>
  <si>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</si>
  <si>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</si>
  <si>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</si>
  <si>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</si>
  <si>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</si>
  <si>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</si>
  <si>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</si>
  <si>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</si>
  <si>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</si>
  <si>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</si>
  <si>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</si>
  <si>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</si>
  <si>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</si>
  <si>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</si>
  <si>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</si>
  <si>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</si>
  <si>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</si>
  <si>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</si>
  <si>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</si>
  <si>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</si>
  <si>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</si>
  <si>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</si>
  <si>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</si>
  <si>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</si>
  <si>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</si>
  <si>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</si>
  <si>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</si>
  <si>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</si>
  <si>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</si>
  <si>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</si>
  <si>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</si>
  <si>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</si>
  <si>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</si>
  <si>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</si>
  <si>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</si>
  <si>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</si>
  <si>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</si>
  <si>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</si>
  <si>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</si>
  <si>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</si>
  <si>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</si>
  <si>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</si>
  <si>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</si>
  <si>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</si>
  <si>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</si>
  <si>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</si>
  <si>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</si>
  <si>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</si>
  <si>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</si>
  <si>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</si>
  <si>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</si>
  <si>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</si>
  <si>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</si>
  <si>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</si>
  <si>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</si>
  <si>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</si>
  <si>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</si>
  <si>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</si>
  <si>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</si>
  <si>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</si>
  <si>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</si>
  <si>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</si>
  <si>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</si>
  <si>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</si>
  <si>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</si>
  <si>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</si>
  <si>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</si>
  <si>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</si>
  <si>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</si>
  <si>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</si>
  <si>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</si>
  <si>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</si>
  <si>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</si>
  <si>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</si>
  <si>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</si>
  <si>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</si>
  <si>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</si>
  <si>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</si>
  <si>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</si>
  <si>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</si>
  <si>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</si>
  <si>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</si>
  <si>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</si>
  <si>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</si>
  <si>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</si>
  <si>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</si>
  <si>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</si>
  <si>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</si>
  <si>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</si>
  <si>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</si>
  <si>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</si>
  <si>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</si>
  <si>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</si>
  <si>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</si>
  <si>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</si>
  <si>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</si>
  <si>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</si>
  <si>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</si>
  <si>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</si>
  <si>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</si>
  <si>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</si>
  <si>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</si>
  <si>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</si>
  <si>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</si>
  <si>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</si>
  <si>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</si>
  <si>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</si>
  <si>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</si>
  <si>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</si>
  <si>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</si>
  <si>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</si>
  <si>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</si>
  <si>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</si>
  <si>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</si>
  <si>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</si>
  <si>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</si>
  <si>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</si>
  <si>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</si>
  <si>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</si>
  <si>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</si>
  <si>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</si>
  <si>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</si>
  <si>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</si>
  <si>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</si>
  <si>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</si>
  <si>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</si>
  <si>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</si>
  <si>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</si>
  <si>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</si>
  <si>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</si>
  <si>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</si>
  <si>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</si>
  <si>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</si>
  <si>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</si>
  <si>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</si>
  <si>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</si>
  <si>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</si>
  <si>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</si>
  <si>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</si>
  <si>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</si>
  <si>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</si>
  <si>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</si>
  <si>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</si>
  <si>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</si>
  <si>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</si>
  <si>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</si>
  <si>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</si>
  <si>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</si>
  <si>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</si>
  <si>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</si>
  <si>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</si>
  <si>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</si>
  <si>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</si>
  <si>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</si>
  <si>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</si>
  <si>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</si>
  <si>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</si>
  <si>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</si>
  <si>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</si>
  <si>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</si>
  <si>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</si>
  <si>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</si>
  <si>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</si>
  <si>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</si>
  <si>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</si>
  <si>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</si>
  <si>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</si>
  <si>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</si>
  <si>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</si>
  <si>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</si>
  <si>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</si>
  <si>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</si>
  <si>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</si>
  <si>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</si>
  <si>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</si>
  <si>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</si>
  <si>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</si>
  <si>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</si>
  <si>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</si>
  <si>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</si>
  <si>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</si>
  <si>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</si>
  <si>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</si>
  <si>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</si>
  <si>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</si>
  <si>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</si>
  <si>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</si>
  <si>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</si>
  <si>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</si>
  <si>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</si>
  <si>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</si>
  <si>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</si>
  <si>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</si>
  <si>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</si>
  <si>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</si>
  <si>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</si>
  <si>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</si>
  <si>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</si>
  <si>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</si>
  <si>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</si>
  <si>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</si>
  <si>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</si>
  <si>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</si>
  <si>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</si>
  <si>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</si>
  <si>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</si>
  <si>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</si>
  <si>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</si>
  <si>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</si>
  <si>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</si>
  <si>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</si>
  <si>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</si>
  <si>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</si>
  <si>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</si>
  <si>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</si>
  <si>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</si>
  <si>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</si>
  <si>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</si>
  <si>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</si>
  <si>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</si>
  <si>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</si>
  <si>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</si>
  <si>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</si>
  <si>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</si>
  <si>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</si>
  <si>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</si>
  <si>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</si>
  <si>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</si>
  <si>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</si>
  <si>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</si>
  <si>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</si>
  <si>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</si>
  <si>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</si>
  <si>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</si>
  <si>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</si>
  <si>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</si>
  <si>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</si>
  <si>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</si>
  <si>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</si>
  <si>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</si>
  <si>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</si>
  <si>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</si>
  <si>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</si>
  <si>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</si>
  <si>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</si>
  <si>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</si>
  <si>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</si>
  <si>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</si>
  <si>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</si>
  <si>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</si>
  <si>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</si>
  <si>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</si>
  <si>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</si>
  <si>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</si>
  <si>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</si>
  <si>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</si>
  <si>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</si>
  <si>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</si>
  <si>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</si>
  <si>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</si>
  <si>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</si>
  <si>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</si>
  <si>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</si>
  <si>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</si>
  <si>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</si>
  <si>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</si>
  <si>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</si>
  <si>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</si>
  <si>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</si>
  <si>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</si>
  <si>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</si>
  <si>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</si>
  <si>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</si>
  <si>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</si>
  <si>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</si>
  <si>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</si>
  <si>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</si>
  <si>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</si>
  <si>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</si>
  <si>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</si>
  <si>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</si>
  <si>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</si>
  <si>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</si>
  <si>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</si>
  <si>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</si>
  <si>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</si>
  <si>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</si>
  <si>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</si>
  <si>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</si>
  <si>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</si>
  <si>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</si>
  <si>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</si>
  <si>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</si>
  <si>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</si>
  <si>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</si>
  <si>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</si>
  <si>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</si>
  <si>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</si>
  <si>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</si>
  <si>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</si>
  <si>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</si>
  <si>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</si>
  <si>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</si>
  <si>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</si>
  <si>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</si>
  <si>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</si>
  <si>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</si>
  <si>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</si>
  <si>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</si>
  <si>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</si>
  <si>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</si>
  <si>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</si>
  <si>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</si>
  <si>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</si>
  <si>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</si>
  <si>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</si>
  <si>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</si>
  <si>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</si>
  <si>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</si>
  <si>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</si>
  <si>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</si>
  <si>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</si>
  <si>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</si>
  <si>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</si>
  <si>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</si>
  <si>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</si>
  <si>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</si>
  <si>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</si>
  <si>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</si>
  <si>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</si>
  <si>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</si>
  <si>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</si>
  <si>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</si>
  <si>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</si>
  <si>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</si>
  <si>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</si>
  <si>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</si>
  <si>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</si>
  <si>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</si>
  <si>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</si>
  <si>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</si>
  <si>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</si>
  <si>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</si>
  <si>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</si>
  <si>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</si>
  <si>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</si>
  <si>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</si>
  <si>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</si>
  <si>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</si>
  <si>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</si>
  <si>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</si>
  <si>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</si>
  <si>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</si>
  <si>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</si>
  <si>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</si>
  <si>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</si>
  <si>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</si>
  <si>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</si>
  <si>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</si>
  <si>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</si>
  <si>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</si>
  <si>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</si>
  <si>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</si>
  <si>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</si>
  <si>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</si>
  <si>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</si>
  <si>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</si>
  <si>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</si>
  <si>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</si>
  <si>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</si>
  <si>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</si>
  <si>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</si>
  <si>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</si>
  <si>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</si>
  <si>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</si>
  <si>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</si>
  <si>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</si>
  <si>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</si>
  <si>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</si>
  <si>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</si>
  <si>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</si>
  <si>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</si>
  <si>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</si>
  <si>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</si>
  <si>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</si>
  <si>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</si>
  <si>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</si>
  <si>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</si>
  <si>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</si>
  <si>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</si>
  <si>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</si>
  <si>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</si>
  <si>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</si>
  <si>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</si>
  <si>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</si>
  <si>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</si>
  <si>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</si>
  <si>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</si>
  <si>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</si>
  <si>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</si>
  <si>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</si>
  <si>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</si>
  <si>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</si>
  <si>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</si>
  <si>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</si>
  <si>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</si>
  <si>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</si>
  <si>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</si>
  <si>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</si>
  <si>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</si>
  <si>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</si>
  <si>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</si>
  <si>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</si>
  <si>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</si>
  <si>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</si>
  <si>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</si>
  <si>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</si>
  <si>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</si>
  <si>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</si>
  <si>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</si>
  <si>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</si>
  <si>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</si>
  <si>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</si>
  <si>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</si>
  <si>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</si>
  <si>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</si>
  <si>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</si>
  <si>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</si>
  <si>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</si>
  <si>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</si>
  <si>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</si>
  <si>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</si>
  <si>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</si>
  <si>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</si>
  <si>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</si>
  <si>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</si>
  <si>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</si>
  <si>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</si>
  <si>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</si>
  <si>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</si>
  <si>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</si>
  <si>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</si>
  <si>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</si>
  <si>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</si>
  <si>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</si>
  <si>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</si>
  <si>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</si>
  <si>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</si>
  <si>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</si>
  <si>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</si>
  <si>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</si>
  <si>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</si>
  <si>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</si>
  <si>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</si>
  <si>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</si>
  <si>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</si>
  <si>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</si>
  <si>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</si>
  <si>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</si>
  <si>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</si>
  <si>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</si>
  <si>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</si>
  <si>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</si>
  <si>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</si>
  <si>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</si>
  <si>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</si>
  <si>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</si>
  <si>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</si>
  <si>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</si>
  <si>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</si>
  <si>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</si>
  <si>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</si>
  <si>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</si>
  <si>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</si>
  <si>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</si>
  <si>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</si>
  <si>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</si>
  <si>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</si>
  <si>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</si>
  <si>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</si>
  <si>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</si>
  <si>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</si>
  <si>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</si>
  <si>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</si>
  <si>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</si>
  <si>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</si>
  <si>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</si>
  <si>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</si>
  <si>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</si>
  <si>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</si>
  <si>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</si>
  <si>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</si>
  <si>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</si>
  <si>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</si>
  <si>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</si>
  <si>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</si>
  <si>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</si>
  <si>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</si>
  <si>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</si>
  <si>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</si>
  <si>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</si>
  <si>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</si>
  <si>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</si>
  <si>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</si>
  <si>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</si>
  <si>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</si>
  <si>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</si>
  <si>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</si>
  <si>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</si>
  <si>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</si>
  <si>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</si>
  <si>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</si>
  <si>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</si>
  <si>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</si>
  <si>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</si>
  <si>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</si>
  <si>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</si>
  <si>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</si>
  <si>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</si>
  <si>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</si>
  <si>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</si>
  <si>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</si>
  <si>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</si>
  <si>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</si>
  <si>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</si>
  <si>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</si>
  <si>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</si>
  <si>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</si>
  <si>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</si>
  <si>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</si>
  <si>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</si>
  <si>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</si>
  <si>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</si>
  <si>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</si>
  <si>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</si>
  <si>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</si>
  <si>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</si>
  <si>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</si>
  <si>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</si>
  <si>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</si>
  <si>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</si>
  <si>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</si>
  <si>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</si>
  <si>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</si>
  <si>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</si>
  <si>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</si>
  <si>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</si>
  <si>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</si>
  <si>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</si>
  <si>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</si>
  <si>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</si>
  <si>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</si>
  <si>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</si>
  <si>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</si>
  <si>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</si>
  <si>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</si>
  <si>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</si>
  <si>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</si>
  <si>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</si>
  <si>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</si>
  <si>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</si>
  <si>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</si>
  <si>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</si>
  <si>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</si>
  <si>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</si>
  <si>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</si>
  <si>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</si>
  <si>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</si>
  <si>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</si>
  <si>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</si>
  <si>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</si>
  <si>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</si>
  <si>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</si>
  <si>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</si>
  <si>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</si>
  <si>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</si>
  <si>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</si>
  <si>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</si>
  <si>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</si>
  <si>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</si>
  <si>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</si>
  <si>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</si>
  <si>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</si>
  <si>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</si>
  <si>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</si>
  <si>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</si>
  <si>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</si>
  <si>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</si>
  <si>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</si>
  <si>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</si>
  <si>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</si>
  <si>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</si>
  <si>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</si>
  <si>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</si>
  <si>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</si>
  <si>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</si>
  <si>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</si>
  <si>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</si>
  <si>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</si>
  <si>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</si>
  <si>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</si>
  <si>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</si>
  <si>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</si>
  <si>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</si>
  <si>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</si>
  <si>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</si>
  <si>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</si>
  <si>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</si>
  <si>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</si>
  <si>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</si>
  <si>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</si>
  <si>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</si>
  <si>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</si>
  <si>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</si>
  <si>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</si>
  <si>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</si>
  <si>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</si>
  <si>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</si>
  <si>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</si>
  <si>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</si>
  <si>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</si>
  <si>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</si>
  <si>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</si>
  <si>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</si>
  <si>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</si>
  <si>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</si>
  <si>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</si>
  <si>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</si>
  <si>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</si>
  <si>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</si>
  <si>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</si>
  <si>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</si>
  <si>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</si>
  <si>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</si>
  <si>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</si>
  <si>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</si>
  <si>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</si>
  <si>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</si>
  <si>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</si>
  <si>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</si>
  <si>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</si>
  <si>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</si>
  <si>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</si>
  <si>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</si>
  <si>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</si>
  <si>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</si>
  <si>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</si>
  <si>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</si>
  <si>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</si>
  <si>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</si>
  <si>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</si>
  <si>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</si>
  <si>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</si>
  <si>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</si>
  <si>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</si>
  <si>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</si>
  <si>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</si>
  <si>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</si>
  <si>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</si>
  <si>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</si>
  <si>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</si>
  <si>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</si>
  <si>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</si>
  <si>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</si>
  <si>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</si>
  <si>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</si>
  <si>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</si>
  <si>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</si>
  <si>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</si>
  <si>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</si>
  <si>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</si>
  <si>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</si>
  <si>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</si>
  <si>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</si>
  <si>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</si>
  <si>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</si>
  <si>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</si>
  <si>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</si>
  <si>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</si>
  <si>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</si>
  <si>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</si>
  <si>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</si>
  <si>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</si>
  <si>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</si>
  <si>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</si>
  <si>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</si>
  <si>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</si>
  <si>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</si>
  <si>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</si>
  <si>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</si>
  <si>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</si>
  <si>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</si>
  <si>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</si>
  <si>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</si>
  <si>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</si>
  <si>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</si>
  <si>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</si>
  <si>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</si>
  <si>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</si>
  <si>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</si>
  <si>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</si>
  <si>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</si>
  <si>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</si>
  <si>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</si>
  <si>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</si>
  <si>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</si>
  <si>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</si>
  <si>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</si>
  <si>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</si>
  <si>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</si>
  <si>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</si>
  <si>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</si>
  <si>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</si>
  <si>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</si>
  <si>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</si>
  <si>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</si>
  <si>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</si>
  <si>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</si>
  <si>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</si>
  <si>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</si>
  <si>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</si>
  <si>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</si>
  <si>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</si>
  <si>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</si>
  <si>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</si>
  <si>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</si>
  <si>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</si>
  <si>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</si>
  <si>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</si>
  <si>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</si>
  <si>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</si>
  <si>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</si>
  <si>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</si>
  <si>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</si>
  <si>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</si>
  <si>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</si>
  <si>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</si>
  <si>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</si>
  <si>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</si>
  <si>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</si>
  <si>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</si>
  <si>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</si>
  <si>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</si>
  <si>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</si>
  <si>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</si>
  <si>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</si>
  <si>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</si>
  <si>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</si>
  <si>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</si>
  <si>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</si>
  <si>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</si>
  <si>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</si>
  <si>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</si>
  <si>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</si>
  <si>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</si>
  <si>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</si>
  <si>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</si>
  <si>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</si>
  <si>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</si>
  <si>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</si>
  <si>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</si>
  <si>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</si>
  <si>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</si>
  <si>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</si>
  <si>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</si>
  <si>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</si>
  <si>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</si>
  <si>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</si>
  <si>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</si>
  <si>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</si>
  <si>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</si>
  <si>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</si>
  <si>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</si>
  <si>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</si>
  <si>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</si>
  <si>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</si>
  <si>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</si>
  <si>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</si>
  <si>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</si>
  <si>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</si>
  <si>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</si>
  <si>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</si>
  <si>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</si>
  <si>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</si>
  <si>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</si>
  <si>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</si>
  <si>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</si>
  <si>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</si>
  <si>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</si>
  <si>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</si>
  <si>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</si>
  <si>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</si>
  <si>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</si>
  <si>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</si>
  <si>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</si>
  <si>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</si>
  <si>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</si>
  <si>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</si>
  <si>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</si>
  <si>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</si>
  <si>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</si>
  <si>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</si>
  <si>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</si>
  <si>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</si>
  <si>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</si>
  <si>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</si>
  <si>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</si>
  <si>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</si>
  <si>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</si>
  <si>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</si>
  <si>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</si>
  <si>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</si>
  <si>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</si>
  <si>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</si>
  <si>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</si>
  <si>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</si>
  <si>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</si>
  <si>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</si>
  <si>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</si>
  <si>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</si>
  <si>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</si>
  <si>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</si>
  <si>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</si>
  <si>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</si>
  <si>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</si>
  <si>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</si>
  <si>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</si>
  <si>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</si>
  <si>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</si>
  <si>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</si>
  <si>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</si>
  <si>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</si>
  <si>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</si>
  <si>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</si>
  <si>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</si>
  <si>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</si>
  <si>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</si>
  <si>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</si>
  <si>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</si>
  <si>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</si>
  <si>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</si>
  <si>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</si>
  <si>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</si>
  <si>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</si>
  <si>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</si>
  <si>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</si>
  <si>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</si>
  <si>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</si>
  <si>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</si>
  <si>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</si>
  <si>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</si>
  <si>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</si>
  <si>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</si>
  <si>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</si>
  <si>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</si>
  <si>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</si>
  <si>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</si>
  <si>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</si>
  <si>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</si>
  <si>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</si>
  <si>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</si>
  <si>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</si>
  <si>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</si>
  <si>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</si>
  <si>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</si>
  <si>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</si>
  <si>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</si>
  <si>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</si>
  <si>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</si>
  <si>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</si>
  <si>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</si>
  <si>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</si>
  <si>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</si>
  <si>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</si>
  <si>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</si>
  <si>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</si>
  <si>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</si>
  <si>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</si>
  <si>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</si>
  <si>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</si>
  <si>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</si>
  <si>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</si>
  <si>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</si>
  <si>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</si>
  <si>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</si>
  <si>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</si>
  <si>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</si>
  <si>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</si>
  <si>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</si>
  <si>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</si>
  <si>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</si>
  <si>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</si>
  <si>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</si>
  <si>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</si>
  <si>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</si>
  <si>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</si>
  <si>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</si>
  <si>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</si>
  <si>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</si>
  <si>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</si>
  <si>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</si>
  <si>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</si>
  <si>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</si>
  <si>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</si>
  <si>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</si>
  <si>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</si>
  <si>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</si>
  <si>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</si>
  <si>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</si>
  <si>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</si>
  <si>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</si>
  <si>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</si>
  <si>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</si>
  <si>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</si>
  <si>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</si>
  <si>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</si>
  <si>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</si>
  <si>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</si>
  <si>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</si>
  <si>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</si>
  <si>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</si>
  <si>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</si>
  <si>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</si>
  <si>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</si>
  <si>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</si>
  <si>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</si>
  <si>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</si>
  <si>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</si>
  <si>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</si>
  <si>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</si>
  <si>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</si>
  <si>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</si>
  <si>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</si>
  <si>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</si>
  <si>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</si>
  <si>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</si>
  <si>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</si>
  <si>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</si>
  <si>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</si>
  <si>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</si>
  <si>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</si>
  <si>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</si>
  <si>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</si>
  <si>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</si>
  <si>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</si>
  <si>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</si>
  <si>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</si>
  <si>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</si>
  <si>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</si>
  <si>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</si>
  <si>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</si>
  <si>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</si>
  <si>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</si>
  <si>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</si>
  <si>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</si>
  <si>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</si>
  <si>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</si>
  <si>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</si>
  <si>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</si>
  <si>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</si>
  <si>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</si>
  <si>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</si>
  <si>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</si>
  <si>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</si>
  <si>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</si>
  <si>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</si>
  <si>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</si>
  <si>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</si>
  <si>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</si>
  <si>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</si>
  <si>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</si>
  <si>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</si>
  <si>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</si>
  <si>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</si>
  <si>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</si>
  <si>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</si>
  <si>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</si>
  <si>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</si>
  <si>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</si>
  <si>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</si>
  <si>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</si>
  <si>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</si>
  <si>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</si>
  <si>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</si>
  <si>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</si>
  <si>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</si>
  <si>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</si>
  <si>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</si>
  <si>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</si>
  <si>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</si>
  <si>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</si>
  <si>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</si>
  <si>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</si>
  <si>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</si>
  <si>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</si>
  <si>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</si>
  <si>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</si>
  <si>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</si>
  <si>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</si>
  <si>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</si>
  <si>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</si>
  <si>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</si>
  <si>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</si>
  <si>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</si>
  <si>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</si>
  <si>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</si>
  <si>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</si>
  <si>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</si>
  <si>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</si>
  <si>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</si>
  <si>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</si>
  <si>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</si>
  <si>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</si>
  <si>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</si>
  <si>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</si>
  <si>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</si>
  <si>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</si>
  <si>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</si>
  <si>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</si>
  <si>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</si>
  <si>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</si>
  <si>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</si>
  <si>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</si>
  <si>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</si>
  <si>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</si>
  <si>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</si>
  <si>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</si>
  <si>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</si>
  <si>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</si>
  <si>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</si>
  <si>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</si>
  <si>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</si>
  <si>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</si>
  <si>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</si>
  <si>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</si>
  <si>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</si>
  <si>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</si>
  <si>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</si>
  <si>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</si>
  <si>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</si>
  <si>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</si>
  <si>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</si>
  <si>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</si>
  <si>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</si>
  <si>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</si>
  <si>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</si>
  <si>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</si>
  <si>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</si>
  <si>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</si>
  <si>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</si>
  <si>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</si>
  <si>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</si>
  <si>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</si>
  <si>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</si>
  <si>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</si>
  <si>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</si>
  <si>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</si>
  <si>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</si>
  <si>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</si>
  <si>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</si>
  <si>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</si>
  <si>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</si>
  <si>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</si>
  <si>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</si>
  <si>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</si>
  <si>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</si>
  <si>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</si>
  <si>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</si>
  <si>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</si>
  <si>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</si>
  <si>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</si>
  <si>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</si>
  <si>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</si>
  <si>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</si>
  <si>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</si>
  <si>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</si>
  <si>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</si>
  <si>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</si>
  <si>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</si>
  <si>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</si>
  <si>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</si>
  <si>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</si>
  <si>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</si>
  <si>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</si>
  <si>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</si>
  <si>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</si>
  <si>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</si>
  <si>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</si>
  <si>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</si>
  <si>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</si>
  <si>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</si>
  <si>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</si>
  <si>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</si>
  <si>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</si>
  <si>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</si>
  <si>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</si>
  <si>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</si>
  <si>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</si>
  <si>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</si>
  <si>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</si>
  <si>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</si>
  <si>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</si>
  <si>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</si>
  <si>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</si>
  <si>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</si>
  <si>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</si>
  <si>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</si>
  <si>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</si>
  <si>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</si>
  <si>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</si>
  <si>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</si>
  <si>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</si>
  <si>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</si>
  <si>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</si>
  <si>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</si>
  <si>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</si>
  <si>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</si>
  <si>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</si>
  <si>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</si>
  <si>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</si>
  <si>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</si>
  <si>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</si>
  <si>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</si>
  <si>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</si>
  <si>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</si>
  <si>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</si>
  <si>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</si>
  <si>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</si>
  <si>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</si>
  <si>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</si>
  <si>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</si>
  <si>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</si>
  <si>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</si>
  <si>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</si>
  <si>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</si>
  <si>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</si>
  <si>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</si>
  <si>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</si>
  <si>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</si>
  <si>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</si>
  <si>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</si>
  <si>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</si>
  <si>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</si>
  <si>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</si>
  <si>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</si>
  <si>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</si>
  <si>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</si>
  <si>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</si>
  <si>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</si>
  <si>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</si>
  <si>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</si>
  <si>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</si>
  <si>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</si>
  <si>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</si>
  <si>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</si>
  <si>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</si>
  <si>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</si>
  <si>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</si>
  <si>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</si>
  <si>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</si>
  <si>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</si>
  <si>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</si>
  <si>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</si>
  <si>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</si>
  <si>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</si>
  <si>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</si>
  <si>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</si>
  <si>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</si>
  <si>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</si>
  <si>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</si>
  <si>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</si>
  <si>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</si>
  <si>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</si>
  <si>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</si>
  <si>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</si>
  <si>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</si>
  <si>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</si>
  <si>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</si>
  <si>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</si>
  <si>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</si>
  <si>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</si>
  <si>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</si>
  <si>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</si>
  <si>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</si>
  <si>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</si>
  <si>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</si>
  <si>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</si>
  <si>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</si>
  <si>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</si>
  <si>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</si>
  <si>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</si>
  <si>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</si>
  <si>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</si>
  <si>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</si>
  <si>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</si>
  <si>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</si>
  <si>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</si>
  <si>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</si>
  <si>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</si>
  <si>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</si>
  <si>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</si>
  <si>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</si>
  <si>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</si>
  <si>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</si>
  <si>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</si>
  <si>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</si>
  <si>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</si>
  <si>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</si>
  <si>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</si>
  <si>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</si>
  <si>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</si>
  <si>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</si>
  <si>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</si>
  <si>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</si>
  <si>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</si>
  <si>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</si>
  <si>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</si>
  <si>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</si>
  <si>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</si>
  <si>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</si>
  <si>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</si>
  <si>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</si>
  <si>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</si>
  <si>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</si>
  <si>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</si>
  <si>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</si>
  <si>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</si>
  <si>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</si>
  <si>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</si>
  <si>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</si>
  <si>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</si>
  <si>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</si>
  <si>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</si>
  <si>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</si>
  <si>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</si>
  <si>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</si>
  <si>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</si>
  <si>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</si>
  <si>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</si>
  <si>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</si>
  <si>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</si>
  <si>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</si>
  <si>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</si>
  <si>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</si>
  <si>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</si>
  <si>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</si>
  <si>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</si>
  <si>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</si>
  <si>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</si>
  <si>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</si>
  <si>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</si>
  <si>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</si>
  <si>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</si>
  <si>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</si>
  <si>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</si>
  <si>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</si>
  <si>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</si>
  <si>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</si>
  <si>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</si>
  <si>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</si>
  <si>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</si>
  <si>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</si>
  <si>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</si>
  <si>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</si>
  <si>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</si>
  <si>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</si>
  <si>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</si>
  <si>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</si>
  <si>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</si>
  <si>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</si>
  <si>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</si>
  <si>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</si>
  <si>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</si>
  <si>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</si>
  <si>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</si>
  <si>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</si>
  <si>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</si>
  <si>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</si>
  <si>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</si>
  <si>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</si>
  <si>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</si>
  <si>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</si>
  <si>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</si>
  <si>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</si>
  <si>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</si>
  <si>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</si>
  <si>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</si>
  <si>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</si>
  <si>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</si>
  <si>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</si>
  <si>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</si>
  <si>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</si>
  <si>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</si>
  <si>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</si>
  <si>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</si>
  <si>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</si>
  <si>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</si>
  <si>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</si>
  <si>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</si>
  <si>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</si>
  <si>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</si>
  <si>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</si>
  <si>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</si>
  <si>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</si>
  <si>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</si>
  <si>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</si>
  <si>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</si>
  <si>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</si>
  <si>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</si>
  <si>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</si>
  <si>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</si>
  <si>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</si>
  <si>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</si>
  <si>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</si>
  <si>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</si>
  <si>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</si>
  <si>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</si>
  <si>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</si>
  <si>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</si>
  <si>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</si>
  <si>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</si>
  <si>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</si>
  <si>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</si>
  <si>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</si>
  <si>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</si>
  <si>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</si>
  <si>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</si>
  <si>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</si>
  <si>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</si>
  <si>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</si>
  <si>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</si>
  <si>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</si>
  <si>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</si>
  <si>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</si>
  <si>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</si>
  <si>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</si>
  <si>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</si>
  <si>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</si>
  <si>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</si>
  <si>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</si>
  <si>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</si>
  <si>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</si>
  <si>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</si>
  <si>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</si>
  <si>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</si>
  <si>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</si>
  <si>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</si>
  <si>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</si>
  <si>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</si>
  <si>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</si>
  <si>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</si>
  <si>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</si>
  <si>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</si>
  <si>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</si>
  <si>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</si>
  <si>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</si>
  <si>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</si>
  <si>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</si>
  <si>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</si>
  <si>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</si>
  <si>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</si>
  <si>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</si>
  <si>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</si>
  <si>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</si>
  <si>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</si>
  <si>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</si>
  <si>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</si>
  <si>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</si>
  <si>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</si>
  <si>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</si>
  <si>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</si>
  <si>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</si>
  <si>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</si>
  <si>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</si>
  <si>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</si>
  <si>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</si>
  <si>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</si>
  <si>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</si>
  <si>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</si>
  <si>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</si>
  <si>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</si>
  <si>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</si>
  <si>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</si>
  <si>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</si>
  <si>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</si>
  <si>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</si>
  <si>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</si>
  <si>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</si>
  <si>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</si>
  <si>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</si>
  <si>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</si>
  <si>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</si>
  <si>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</si>
  <si>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</si>
  <si>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</si>
  <si>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</si>
  <si>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</si>
  <si>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</si>
  <si>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</si>
  <si>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</si>
  <si>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</si>
  <si>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</si>
  <si>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</si>
  <si>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</si>
  <si>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</si>
  <si>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</si>
  <si>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</si>
  <si>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</si>
  <si>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</si>
  <si>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</si>
  <si>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</si>
  <si>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</si>
  <si>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</si>
  <si>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</si>
  <si>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</si>
  <si>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</si>
  <si>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</si>
  <si>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</si>
  <si>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</si>
  <si>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</si>
  <si>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</si>
  <si>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</si>
  <si>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</si>
  <si>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</si>
  <si>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</si>
  <si>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</si>
  <si>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</si>
  <si>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</si>
  <si>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</si>
  <si>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</si>
  <si>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</si>
  <si>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</si>
  <si>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</si>
  <si>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</si>
  <si>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</si>
  <si>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</si>
  <si>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</si>
  <si>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</si>
  <si>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</si>
  <si>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</si>
  <si>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</si>
  <si>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</si>
  <si>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</si>
  <si>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</si>
  <si>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</si>
  <si>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</si>
  <si>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</si>
  <si>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</si>
  <si>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</si>
  <si>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</si>
  <si>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</si>
  <si>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</si>
  <si>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</si>
  <si>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</si>
  <si>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</si>
  <si>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</si>
  <si>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</si>
  <si>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</si>
  <si>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</si>
  <si>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</si>
  <si>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</si>
  <si>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</si>
  <si>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</si>
  <si>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</si>
  <si>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</si>
  <si>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</si>
  <si>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</si>
  <si>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</si>
  <si>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</si>
  <si>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</si>
  <si>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</si>
  <si>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</si>
  <si>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</si>
  <si>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</si>
  <si>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</si>
  <si>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</si>
  <si>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</si>
  <si>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</si>
  <si>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</si>
  <si>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</si>
  <si>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</si>
  <si>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</si>
  <si>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</si>
  <si>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</si>
  <si>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</si>
  <si>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</si>
  <si>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</si>
  <si>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</si>
  <si>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</si>
  <si>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</si>
  <si>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</si>
  <si>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</si>
  <si>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</si>
  <si>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</si>
  <si>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</si>
  <si>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</si>
  <si>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</si>
  <si>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</si>
  <si>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</si>
  <si>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</si>
  <si>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</si>
  <si>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</si>
  <si>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</si>
  <si>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</si>
  <si>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</si>
  <si>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</si>
  <si>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</si>
  <si>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</si>
  <si>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</si>
  <si>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</si>
  <si>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</si>
  <si>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</si>
  <si>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</si>
  <si>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</si>
  <si>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</si>
  <si>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</si>
  <si>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</si>
  <si>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</si>
  <si>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</si>
  <si>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</si>
  <si>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</si>
  <si>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</si>
  <si>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</si>
  <si>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</si>
  <si>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</si>
  <si>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</si>
  <si>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</si>
  <si>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</si>
  <si>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</si>
  <si>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</si>
  <si>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</si>
  <si>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</si>
  <si>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</si>
  <si>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</si>
  <si>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</si>
  <si>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</si>
  <si>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</si>
  <si>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</si>
  <si>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</si>
  <si>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</si>
  <si>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</si>
  <si>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</si>
  <si>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</si>
  <si>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</si>
  <si>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</si>
  <si>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</si>
  <si>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</si>
  <si>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</si>
  <si>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</si>
  <si>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</si>
  <si>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</si>
  <si>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</si>
  <si>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</si>
  <si>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</si>
  <si>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</si>
  <si>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</si>
  <si>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</si>
  <si>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</si>
  <si>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</si>
  <si>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</si>
  <si>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</si>
  <si>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</si>
  <si>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</si>
  <si>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</si>
  <si>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</si>
  <si>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</si>
  <si>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</si>
  <si>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</si>
  <si>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</si>
  <si>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</si>
  <si>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</si>
  <si>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</si>
  <si>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</si>
  <si>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</si>
  <si>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</si>
  <si>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</si>
  <si>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</si>
  <si>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</si>
  <si>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</si>
  <si>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</si>
  <si>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</si>
  <si>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</si>
  <si>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</si>
  <si>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</si>
  <si>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</si>
  <si>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</si>
  <si>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</si>
  <si>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</si>
  <si>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</si>
  <si>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</si>
  <si>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</si>
  <si>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</si>
  <si>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</si>
  <si>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</si>
  <si>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</si>
  <si>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</si>
  <si>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</si>
  <si>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</si>
  <si>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</si>
  <si>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</si>
  <si>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</si>
  <si>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</si>
  <si>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</si>
  <si>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</si>
  <si>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</si>
  <si>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</si>
  <si>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</si>
  <si>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</si>
  <si>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</si>
  <si>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</si>
  <si>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</si>
  <si>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</si>
  <si>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</si>
  <si>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</si>
  <si>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</si>
  <si>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</si>
  <si>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</si>
  <si>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</si>
  <si>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</si>
  <si>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</si>
  <si>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</si>
  <si>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</si>
  <si>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</si>
  <si>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</si>
  <si>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</si>
  <si>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</si>
  <si>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</si>
  <si>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</si>
  <si>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</si>
  <si>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</si>
  <si>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</si>
  <si>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</si>
  <si>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</si>
  <si>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</si>
  <si>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</si>
  <si>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</si>
  <si>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</si>
  <si>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</si>
  <si>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</si>
  <si>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</si>
  <si>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</si>
  <si>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</si>
  <si>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</si>
  <si>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</si>
  <si>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</si>
  <si>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</si>
  <si>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</si>
  <si>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</si>
  <si>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</si>
  <si>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</si>
  <si>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</si>
  <si>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</si>
  <si>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</si>
  <si>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</si>
  <si>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</si>
  <si>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</si>
  <si>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</si>
  <si>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</si>
  <si>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</si>
  <si>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</si>
  <si>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</si>
  <si>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</si>
  <si>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</si>
  <si>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</si>
  <si>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</si>
  <si>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</si>
  <si>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</si>
  <si>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</si>
  <si>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</si>
  <si>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</si>
  <si>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</si>
  <si>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</si>
  <si>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</si>
  <si>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</si>
  <si>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</si>
  <si>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</si>
  <si>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</si>
  <si>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</si>
  <si>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</si>
  <si>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</si>
  <si>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</si>
  <si>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</si>
  <si>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</si>
  <si>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</si>
  <si>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</si>
  <si>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</si>
  <si>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</si>
  <si>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</si>
  <si>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</si>
  <si>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</si>
  <si>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</si>
  <si>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</si>
  <si>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</si>
  <si>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</si>
  <si>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</si>
  <si>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</si>
  <si>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</si>
  <si>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</si>
  <si>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</si>
  <si>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</si>
  <si>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</si>
  <si>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</si>
  <si>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</si>
  <si>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</si>
  <si>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</si>
  <si>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</si>
  <si>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</si>
  <si>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</si>
  <si>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</si>
  <si>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</si>
  <si>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</si>
  <si>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</si>
  <si>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</si>
  <si>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</si>
  <si>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</si>
  <si>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</si>
  <si>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</si>
  <si>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</si>
  <si>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</si>
  <si>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</si>
  <si>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</si>
  <si>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</si>
  <si>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</si>
  <si>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</si>
  <si>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</si>
  <si>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</si>
  <si>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</si>
  <si>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</si>
  <si>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</si>
  <si>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</si>
  <si>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</si>
  <si>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</si>
  <si>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</si>
  <si>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</si>
  <si>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</si>
  <si>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</si>
  <si>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</si>
  <si>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</si>
  <si>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</si>
  <si>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</si>
  <si>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</si>
  <si>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</si>
  <si>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</si>
  <si>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</si>
  <si>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</si>
  <si>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</si>
  <si>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</si>
  <si>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</si>
  <si>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</si>
  <si>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</si>
  <si>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</si>
  <si>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</si>
  <si>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</si>
  <si>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</si>
  <si>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</si>
  <si>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</si>
  <si>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</si>
  <si>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</si>
  <si>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</si>
  <si>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</si>
  <si>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</si>
  <si>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</si>
  <si>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</si>
  <si>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</si>
  <si>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</si>
  <si>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</si>
  <si>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</si>
  <si>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</si>
  <si>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</si>
  <si>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</si>
  <si>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</si>
  <si>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</si>
  <si>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</si>
  <si>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</si>
  <si>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</si>
  <si>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</si>
  <si>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</si>
  <si>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</si>
  <si>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</si>
  <si>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</si>
  <si>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</si>
  <si>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</si>
  <si>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</si>
  <si>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</si>
  <si>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</si>
  <si>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</si>
  <si>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</si>
  <si>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</si>
  <si>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</si>
  <si>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</si>
  <si>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</si>
  <si>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</si>
  <si>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</si>
  <si>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</si>
  <si>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</si>
  <si>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</si>
  <si>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</si>
  <si>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</si>
  <si>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</si>
  <si>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</si>
  <si>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</si>
  <si>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</si>
  <si>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</si>
  <si>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</si>
  <si>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</si>
  <si>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</si>
  <si>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</si>
  <si>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</si>
  <si>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</si>
  <si>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</si>
  <si>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</si>
  <si>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</si>
  <si>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</si>
  <si>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</si>
  <si>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</si>
  <si>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</si>
  <si>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</si>
  <si>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</si>
  <si>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</si>
  <si>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</si>
  <si>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</si>
  <si>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</si>
  <si>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</si>
  <si>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</si>
  <si>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</si>
  <si>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</si>
  <si>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</si>
  <si>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</si>
  <si>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</si>
  <si>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</si>
  <si>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</si>
  <si>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</si>
  <si>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</si>
  <si>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</si>
  <si>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</si>
  <si>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</si>
  <si>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</si>
  <si>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</si>
  <si>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</si>
  <si>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</si>
  <si>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</si>
  <si>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</si>
  <si>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</si>
  <si>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</si>
  <si>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</si>
  <si>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</si>
  <si>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</si>
  <si>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</si>
  <si>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</si>
  <si>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</si>
  <si>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</si>
  <si>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</si>
  <si>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</si>
  <si>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</si>
  <si>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</si>
  <si>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</si>
  <si>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</si>
  <si>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</si>
  <si>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</si>
  <si>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</si>
  <si>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</si>
  <si>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</si>
  <si>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</si>
  <si>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</si>
  <si>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</si>
  <si>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</si>
  <si>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</si>
  <si>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</si>
  <si>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</si>
  <si>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</si>
  <si>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</si>
  <si>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</si>
  <si>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</si>
  <si>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</si>
  <si>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</si>
  <si>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</si>
  <si>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</si>
  <si>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</si>
  <si>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</si>
  <si>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</si>
  <si>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</si>
  <si>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</si>
  <si>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</si>
  <si>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</si>
  <si>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</si>
  <si>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</si>
  <si>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</si>
  <si>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</si>
  <si>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</si>
  <si>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</si>
  <si>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</si>
  <si>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</si>
  <si>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</si>
  <si>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</si>
  <si>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</si>
  <si>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</si>
  <si>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</si>
  <si>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</si>
  <si>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</si>
  <si>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</si>
  <si>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</si>
  <si>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</si>
  <si>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</si>
  <si>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</si>
  <si>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</si>
  <si>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</si>
  <si>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</si>
  <si>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</si>
  <si>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</si>
  <si>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</si>
  <si>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</si>
  <si>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</si>
  <si>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</si>
  <si>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</si>
  <si>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</si>
  <si>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</si>
  <si>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</si>
  <si>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</si>
  <si>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</si>
  <si>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</si>
  <si>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</si>
  <si>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</si>
  <si>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</si>
  <si>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</si>
  <si>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</si>
  <si>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</si>
  <si>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</si>
  <si>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</si>
  <si>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</si>
  <si>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</si>
  <si>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</si>
  <si>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</si>
  <si>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</si>
  <si>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</si>
  <si>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</si>
  <si>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</si>
  <si>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</si>
  <si>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</si>
  <si>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</si>
  <si>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</si>
  <si>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</si>
  <si>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</si>
  <si>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</si>
  <si>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</si>
  <si>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</si>
  <si>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</si>
  <si>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</si>
  <si>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</si>
  <si>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</si>
  <si>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</si>
  <si>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</si>
  <si>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</si>
  <si>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</si>
  <si>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</si>
  <si>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</si>
  <si>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</si>
  <si>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</si>
  <si>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</si>
  <si>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</si>
  <si>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</si>
  <si>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</si>
  <si>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</si>
  <si>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</si>
  <si>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</si>
  <si>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</si>
  <si>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</si>
  <si>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</si>
  <si>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</si>
  <si>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</si>
  <si>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</si>
  <si>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</si>
  <si>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</si>
  <si>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</si>
  <si>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</si>
  <si>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</si>
  <si>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</si>
  <si>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</si>
  <si>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</si>
  <si>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</si>
  <si>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</si>
  <si>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</si>
  <si>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</si>
  <si>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</si>
  <si>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</si>
  <si>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</si>
  <si>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</si>
  <si>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</si>
  <si>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</si>
  <si>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</si>
  <si>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</si>
  <si>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</si>
  <si>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</si>
  <si>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</si>
  <si>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</si>
  <si>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</si>
  <si>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</si>
  <si>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</si>
  <si>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</si>
  <si>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</si>
  <si>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</si>
  <si>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</si>
  <si>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</si>
  <si>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</si>
  <si>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</si>
  <si>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</si>
  <si>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</si>
  <si>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</si>
  <si>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</si>
  <si>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</si>
  <si>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</si>
  <si>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</si>
  <si>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</si>
  <si>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</si>
  <si>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</si>
  <si>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</si>
  <si>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</si>
  <si>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</si>
  <si>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</si>
  <si>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</si>
  <si>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</si>
  <si>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</si>
  <si>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</si>
  <si>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</si>
  <si>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</si>
  <si>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</si>
  <si>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</si>
  <si>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</si>
  <si>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</si>
  <si>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</si>
  <si>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</si>
  <si>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</si>
  <si>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</si>
  <si>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</si>
  <si>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</si>
  <si>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</si>
  <si>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</si>
  <si>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</si>
  <si>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</si>
  <si>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</si>
  <si>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</si>
  <si>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</si>
  <si>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</si>
  <si>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</si>
  <si>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</si>
  <si>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</si>
  <si>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</si>
  <si>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</si>
  <si>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</si>
  <si>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</si>
  <si>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</si>
  <si>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</si>
  <si>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</si>
  <si>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</si>
  <si>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</si>
  <si>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</si>
  <si>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</si>
  <si>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</si>
  <si>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</si>
  <si>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</si>
  <si>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</si>
  <si>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</si>
  <si>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</si>
  <si>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</si>
  <si>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</si>
  <si>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</si>
  <si>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</si>
  <si>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</si>
  <si>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</si>
  <si>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</si>
  <si>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</si>
  <si>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</si>
  <si>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</si>
  <si>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</si>
  <si>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</si>
  <si>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</si>
  <si>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</si>
  <si>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</si>
  <si>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</si>
  <si>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</si>
  <si>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</si>
  <si>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</si>
  <si>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</si>
  <si>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</si>
  <si>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</si>
  <si>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</si>
  <si>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</si>
  <si>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</si>
  <si>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</si>
  <si>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</si>
  <si>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</si>
  <si>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</si>
  <si>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</si>
  <si>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</si>
  <si>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</si>
  <si>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</si>
  <si>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</si>
  <si>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</si>
  <si>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</si>
  <si>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</si>
  <si>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</si>
  <si>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</si>
  <si>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</si>
  <si>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</si>
  <si>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</si>
  <si>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</si>
  <si>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</si>
  <si>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</si>
  <si>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</si>
  <si>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</si>
  <si>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</si>
  <si>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</si>
  <si>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</si>
  <si>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</si>
  <si>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</si>
  <si>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</si>
  <si>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</si>
  <si>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</si>
  <si>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</si>
  <si>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</si>
  <si>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</si>
  <si>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</si>
  <si>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</si>
  <si>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</si>
  <si>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</si>
  <si>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</si>
  <si>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</si>
  <si>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</si>
  <si>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</si>
  <si>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</si>
  <si>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</si>
  <si>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</si>
  <si>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</si>
  <si>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</si>
  <si>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</si>
  <si>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</si>
  <si>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</si>
  <si>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</si>
  <si>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</si>
  <si>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</si>
  <si>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</si>
  <si>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</si>
  <si>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</si>
  <si>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</si>
  <si>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</si>
  <si>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</si>
  <si>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</si>
  <si>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</si>
  <si>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</si>
  <si>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</si>
  <si>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</si>
  <si>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</si>
  <si>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</si>
  <si>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</si>
  <si>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</si>
  <si>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</si>
  <si>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</si>
  <si>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</si>
  <si>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</si>
  <si>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</si>
  <si>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</si>
  <si>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</si>
  <si>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</si>
  <si>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</si>
  <si>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</si>
  <si>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</si>
  <si>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</si>
  <si>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</si>
  <si>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</si>
  <si>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</si>
  <si>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</si>
  <si>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</si>
  <si>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</si>
  <si>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</si>
  <si>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</si>
  <si>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</si>
  <si>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</si>
  <si>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</si>
  <si>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</si>
  <si>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</si>
  <si>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</si>
  <si>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</si>
  <si>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</si>
  <si>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</si>
  <si>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</si>
  <si>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</si>
  <si>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</si>
  <si>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</si>
  <si>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</si>
  <si>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</si>
  <si>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</si>
  <si>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</si>
  <si>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</si>
  <si>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</si>
  <si>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</si>
  <si>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</si>
  <si>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</si>
  <si>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</si>
  <si>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</si>
  <si>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</si>
  <si>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</si>
  <si>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</si>
  <si>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</si>
  <si>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</si>
  <si>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</si>
  <si>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</si>
  <si>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</si>
  <si>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</si>
  <si>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</si>
  <si>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</si>
  <si>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</si>
  <si>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</si>
  <si>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</si>
  <si>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</si>
  <si>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</si>
  <si>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</si>
  <si>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</si>
  <si>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</si>
  <si>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</si>
  <si>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</si>
  <si>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</si>
  <si>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</si>
  <si>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</si>
  <si>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</si>
  <si>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</si>
  <si>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</si>
  <si>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</si>
  <si>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</si>
  <si>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</si>
  <si>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</si>
  <si>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</si>
  <si>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</si>
  <si>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</si>
  <si>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</si>
  <si>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</si>
  <si>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</si>
  <si>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</si>
  <si>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</si>
  <si>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</si>
  <si>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</si>
  <si>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</si>
  <si>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</si>
  <si>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</si>
  <si>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</si>
  <si>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</si>
  <si>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</si>
  <si>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</si>
  <si>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</si>
  <si>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</si>
  <si>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</si>
  <si>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</si>
  <si>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</si>
  <si>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</si>
  <si>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</si>
  <si>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</si>
  <si>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</si>
  <si>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</si>
  <si>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</si>
  <si>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</si>
  <si>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</si>
  <si>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</si>
  <si>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</si>
  <si>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</si>
  <si>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</si>
  <si>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</si>
  <si>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</si>
  <si>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</si>
  <si>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</si>
  <si>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</si>
  <si>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</si>
  <si>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</si>
  <si>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</si>
  <si>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</si>
  <si>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</si>
  <si>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</si>
  <si>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</si>
  <si>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</si>
  <si>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</si>
  <si>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</si>
  <si>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</si>
  <si>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</si>
  <si>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</si>
  <si>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</si>
  <si>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</si>
  <si>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</si>
  <si>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</si>
  <si>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</si>
  <si>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</si>
  <si>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</si>
  <si>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</si>
  <si>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</si>
  <si>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</si>
  <si>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</si>
  <si>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</si>
  <si>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</si>
  <si>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</si>
  <si>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</si>
  <si>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</si>
  <si>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</si>
  <si>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</si>
  <si>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</si>
  <si>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</si>
  <si>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</si>
  <si>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</si>
  <si>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</si>
  <si>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</si>
  <si>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</si>
  <si>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</si>
  <si>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</si>
  <si>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</si>
  <si>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</si>
  <si>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</si>
  <si>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</si>
  <si>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</si>
  <si>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</si>
  <si>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</si>
  <si>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</si>
  <si>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</si>
  <si>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</si>
  <si>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</si>
  <si>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</si>
  <si>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</si>
  <si>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</si>
  <si>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</si>
  <si>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</si>
  <si>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</si>
  <si>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</si>
  <si>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</si>
  <si>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</si>
  <si>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</si>
  <si>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</si>
  <si>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</si>
  <si>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</si>
  <si>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</si>
  <si>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</si>
  <si>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</si>
  <si>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</si>
  <si>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</si>
  <si>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</si>
  <si>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</si>
  <si>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</si>
  <si>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</si>
  <si>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</si>
  <si>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</si>
  <si>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</si>
  <si>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</si>
  <si>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</si>
  <si>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</si>
  <si>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</si>
  <si>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</si>
  <si>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</si>
  <si>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</si>
  <si>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</si>
  <si>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</si>
  <si>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</si>
  <si>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</si>
  <si>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</si>
  <si>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</si>
  <si>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</si>
  <si>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</si>
  <si>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</si>
  <si>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</si>
  <si>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</si>
  <si>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</si>
  <si>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</si>
  <si>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</si>
  <si>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</si>
  <si>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</si>
  <si>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</si>
  <si>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</si>
  <si>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</si>
  <si>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</si>
  <si>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</si>
  <si>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</si>
  <si>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</si>
  <si>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</si>
  <si>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</si>
  <si>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</si>
  <si>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</si>
  <si>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</si>
  <si>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</si>
  <si>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</si>
  <si>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</si>
  <si>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</si>
  <si>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</si>
  <si>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</si>
  <si>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</si>
  <si>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</si>
  <si>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</si>
  <si>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</si>
  <si>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</si>
  <si>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</si>
  <si>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</si>
  <si>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</si>
  <si>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</si>
  <si>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</si>
  <si>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</si>
  <si>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</si>
  <si>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</si>
  <si>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</si>
  <si>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</si>
  <si>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</si>
  <si>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</si>
  <si>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</si>
  <si>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</si>
  <si>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</si>
  <si>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</si>
  <si>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</si>
  <si>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</si>
  <si>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</si>
  <si>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</si>
  <si>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</si>
  <si>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</si>
  <si>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</si>
  <si>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</si>
  <si>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</si>
  <si>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</si>
  <si>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</si>
  <si>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</si>
  <si>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</si>
  <si>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</si>
  <si>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</si>
  <si>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</si>
  <si>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</si>
  <si>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</si>
  <si>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</si>
  <si>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</si>
  <si>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</si>
  <si>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</si>
  <si>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</si>
  <si>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</si>
  <si>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</si>
  <si>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</si>
  <si>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</si>
  <si>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</si>
  <si>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</si>
  <si>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</si>
  <si>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</si>
  <si>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</si>
  <si>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</si>
  <si>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</si>
  <si>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</si>
  <si>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</si>
  <si>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</si>
  <si>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</si>
  <si>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</si>
  <si>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</si>
  <si>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</si>
  <si>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</si>
  <si>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</si>
  <si>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</si>
  <si>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</si>
  <si>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</si>
  <si>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</si>
  <si>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</si>
  <si>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</si>
  <si>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</si>
  <si>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</si>
  <si>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</si>
  <si>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</si>
  <si>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</si>
  <si>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</si>
  <si>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</si>
  <si>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</si>
  <si>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</si>
  <si>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</si>
  <si>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</si>
  <si>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</si>
  <si>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</si>
  <si>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</si>
  <si>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</si>
  <si>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</si>
  <si>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</si>
  <si>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</si>
  <si>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</si>
  <si>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</si>
  <si>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</si>
  <si>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</si>
  <si>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</si>
  <si>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</si>
  <si>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</si>
  <si>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</si>
  <si>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</si>
  <si>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</si>
  <si>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</si>
  <si>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</si>
  <si>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</si>
  <si>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</si>
  <si>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</si>
  <si>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</si>
  <si>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</si>
  <si>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</si>
  <si>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</si>
  <si>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</si>
  <si>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</si>
  <si>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</si>
  <si>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</si>
  <si>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</si>
  <si>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</si>
  <si>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</si>
  <si>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</si>
  <si>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</si>
  <si>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</si>
  <si>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</si>
  <si>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</si>
  <si>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</si>
  <si>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</si>
  <si>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</si>
  <si>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</si>
  <si>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</si>
  <si>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</si>
  <si>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</si>
  <si>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</si>
  <si>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</si>
  <si>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</si>
  <si>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</si>
  <si>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</si>
  <si>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</si>
  <si>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</si>
  <si>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</si>
  <si>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</si>
  <si>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</si>
  <si>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</si>
  <si>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</si>
  <si>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</si>
  <si>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</si>
  <si>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</si>
  <si>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</si>
  <si>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</si>
  <si>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</si>
  <si>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</si>
  <si>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</si>
  <si>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</si>
  <si>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</si>
  <si>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</si>
  <si>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</si>
  <si>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</si>
  <si>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</si>
  <si>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</si>
  <si>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</si>
  <si>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</si>
  <si>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</si>
  <si>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</si>
  <si>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</si>
  <si>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</si>
  <si>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</si>
  <si>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</si>
  <si>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</si>
  <si>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</si>
  <si>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</si>
  <si>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</si>
  <si>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</si>
  <si>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</si>
  <si>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</si>
  <si>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</si>
  <si>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</si>
  <si>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</si>
  <si>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</si>
  <si>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</si>
  <si>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</si>
  <si>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</si>
  <si>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</si>
  <si>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</si>
  <si>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</si>
  <si>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</si>
  <si>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</si>
  <si>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</si>
  <si>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</si>
  <si>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</si>
  <si>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</si>
  <si>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</si>
  <si>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</si>
  <si>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</si>
  <si>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</si>
  <si>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</si>
  <si>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</si>
  <si>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</si>
  <si>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</si>
  <si>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</si>
  <si>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</si>
  <si>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</si>
  <si>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</si>
  <si>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</si>
  <si>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</si>
  <si>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</si>
  <si>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</si>
  <si>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</si>
  <si>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</si>
  <si>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</si>
  <si>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</si>
  <si>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</si>
  <si>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</si>
  <si>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</si>
  <si>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</si>
  <si>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</si>
  <si>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</si>
  <si>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</si>
  <si>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</si>
  <si>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</si>
  <si>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</si>
  <si>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</si>
  <si>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</si>
  <si>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</si>
  <si>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</si>
  <si>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</si>
  <si>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</si>
  <si>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</si>
  <si>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</si>
  <si>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</si>
  <si>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</si>
  <si>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</si>
  <si>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</si>
  <si>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</si>
  <si>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</si>
  <si>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</si>
  <si>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</si>
  <si>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</si>
  <si>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</si>
  <si>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</si>
  <si>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</si>
  <si>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</si>
  <si>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</si>
  <si>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</si>
  <si>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</si>
  <si>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</si>
  <si>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</si>
  <si>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</si>
  <si>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</si>
  <si>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</si>
  <si>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</si>
  <si>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</si>
  <si>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</si>
  <si>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</si>
  <si>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</si>
  <si>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</si>
  <si>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</si>
  <si>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</si>
  <si>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</si>
  <si>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</si>
  <si>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</si>
  <si>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</si>
  <si>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</si>
  <si>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</si>
  <si>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</si>
  <si>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</si>
  <si>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</si>
  <si>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</si>
  <si>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</si>
  <si>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</si>
  <si>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</si>
  <si>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</si>
  <si>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</si>
  <si>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</si>
  <si>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</si>
  <si>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</si>
  <si>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</si>
  <si>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</si>
  <si>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</si>
  <si>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</si>
  <si>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</si>
  <si>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</si>
  <si>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</si>
  <si>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</si>
  <si>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</si>
  <si>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</si>
  <si>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</si>
  <si>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</si>
  <si>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</si>
  <si>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</si>
  <si>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</si>
  <si>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</si>
  <si>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</si>
  <si>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</si>
  <si>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</si>
  <si>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</si>
  <si>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</si>
  <si>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</si>
  <si>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</si>
  <si>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</si>
  <si>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</si>
  <si>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</si>
  <si>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</si>
  <si>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</si>
  <si>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</si>
  <si>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</si>
  <si>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</si>
  <si>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</si>
  <si>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</si>
  <si>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</si>
  <si>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</si>
  <si>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</si>
  <si>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</si>
  <si>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</si>
  <si>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</si>
  <si>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</si>
  <si>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</si>
  <si>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</si>
  <si>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</si>
  <si>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</si>
  <si>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</si>
  <si>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</si>
  <si>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</si>
  <si>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</si>
  <si>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</si>
  <si>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</si>
  <si>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</si>
  <si>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</si>
  <si>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</si>
  <si>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</si>
  <si>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</si>
  <si>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</si>
  <si>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</si>
  <si>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</si>
  <si>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</si>
  <si>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</si>
  <si>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</si>
  <si>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</si>
  <si>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</si>
  <si>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</si>
  <si>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</si>
  <si>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</si>
  <si>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</si>
  <si>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</si>
  <si>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</si>
  <si>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</si>
  <si>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</si>
  <si>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</si>
  <si>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</si>
  <si>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</si>
  <si>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</si>
  <si>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</si>
  <si>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</si>
  <si>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</si>
  <si>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</si>
  <si>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</si>
  <si>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</si>
  <si>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</si>
  <si>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</si>
  <si>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</si>
  <si>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</si>
  <si>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</si>
  <si>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</si>
  <si>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</si>
  <si>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</si>
  <si>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</si>
  <si>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</si>
  <si>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</si>
  <si>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</si>
  <si>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</si>
  <si>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</si>
  <si>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</si>
  <si>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</si>
  <si>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</si>
  <si>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</si>
  <si>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</si>
  <si>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</si>
  <si>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</si>
  <si>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</si>
  <si>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</si>
  <si>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</si>
  <si>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</si>
  <si>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</si>
  <si>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</si>
  <si>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</si>
  <si>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</si>
  <si>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</si>
  <si>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</si>
  <si>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</si>
  <si>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</si>
  <si>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</si>
  <si>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</si>
  <si>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</si>
  <si>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</si>
  <si>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</si>
  <si>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</si>
  <si>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</si>
  <si>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</si>
  <si>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</si>
  <si>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</si>
  <si>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</si>
  <si>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</si>
  <si>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</si>
  <si>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</si>
  <si>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</si>
  <si>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</si>
  <si>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</si>
  <si>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</si>
  <si>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</si>
  <si>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</si>
  <si>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</si>
  <si>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</si>
  <si>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</si>
  <si>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</si>
  <si>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</si>
  <si>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</si>
  <si>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</si>
  <si>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</si>
  <si>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</si>
  <si>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</si>
  <si>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</si>
  <si>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</si>
  <si>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</si>
  <si>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</si>
  <si>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</si>
  <si>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</si>
  <si>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</si>
  <si>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</si>
  <si>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</si>
  <si>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</si>
  <si>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</si>
  <si>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</si>
  <si>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</si>
  <si>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</si>
  <si>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</si>
  <si>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</si>
  <si>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</si>
  <si>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</si>
  <si>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</si>
  <si>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</si>
  <si>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</si>
  <si>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</si>
  <si>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</si>
  <si>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</si>
  <si>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</si>
  <si>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</si>
  <si>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</si>
  <si>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</si>
  <si>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</si>
  <si>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</si>
  <si>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</si>
  <si>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</si>
  <si>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</si>
  <si>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</si>
  <si>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</si>
  <si>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</si>
  <si>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</si>
  <si>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</si>
  <si>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</si>
  <si>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</si>
  <si>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</si>
  <si>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</si>
  <si>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</si>
  <si>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</si>
  <si>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</si>
  <si>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</si>
  <si>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</si>
  <si>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</si>
  <si>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</si>
  <si>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</si>
  <si>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</si>
  <si>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</si>
  <si>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</si>
  <si>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</si>
  <si>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</si>
  <si>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</si>
  <si>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</si>
  <si>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</si>
  <si>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</si>
  <si>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</si>
  <si>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</si>
  <si>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</si>
  <si>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</si>
  <si>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</si>
  <si>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</si>
  <si>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</si>
  <si>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</si>
  <si>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</si>
  <si>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</si>
  <si>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</si>
  <si>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</si>
  <si>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</si>
  <si>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</si>
  <si>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</si>
  <si>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</si>
  <si>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</si>
  <si>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</si>
  <si>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</si>
  <si>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</si>
  <si>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</si>
  <si>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</si>
  <si>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</si>
  <si>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</si>
  <si>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</si>
  <si>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</si>
  <si>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</si>
  <si>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</si>
  <si>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</si>
  <si>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</si>
  <si>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</si>
  <si>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</si>
  <si>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</si>
  <si>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</si>
  <si>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</si>
  <si>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</si>
  <si>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</si>
  <si>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</si>
  <si>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</si>
  <si>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</si>
  <si>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</si>
  <si>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</si>
  <si>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</si>
  <si>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</si>
  <si>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</si>
  <si>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</si>
  <si>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</si>
  <si>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</si>
  <si>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</si>
  <si>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</si>
  <si>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</si>
  <si>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</si>
  <si>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</si>
  <si>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</si>
  <si>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</si>
  <si>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</si>
  <si>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</si>
  <si>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</si>
  <si>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</si>
  <si>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</si>
  <si>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</si>
  <si>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</si>
  <si>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</si>
  <si>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</si>
  <si>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</si>
  <si>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</si>
  <si>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</si>
  <si>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</si>
  <si>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</si>
  <si>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</si>
  <si>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</si>
  <si>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</si>
  <si>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</si>
  <si>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</si>
  <si>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</si>
  <si>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</si>
  <si>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</si>
  <si>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</si>
  <si>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</si>
  <si>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</si>
  <si>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</si>
  <si>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</si>
  <si>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</si>
  <si>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</si>
  <si>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</si>
  <si>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</si>
  <si>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</si>
  <si>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</si>
  <si>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</si>
  <si>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</si>
  <si>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</si>
  <si>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</si>
  <si>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</si>
  <si>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</si>
  <si>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</si>
  <si>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</si>
  <si>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</si>
  <si>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</si>
  <si>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</si>
  <si>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</si>
  <si>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</si>
  <si>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</si>
  <si>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</si>
  <si>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</si>
  <si>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</si>
  <si>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</si>
  <si>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</si>
  <si>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</si>
  <si>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</si>
  <si>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</si>
  <si>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</si>
  <si>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</si>
  <si>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</si>
  <si>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</si>
  <si>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</si>
  <si>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</si>
  <si>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</si>
  <si>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</si>
  <si>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</si>
  <si>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</si>
  <si>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</si>
  <si>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</si>
  <si>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</si>
  <si>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</si>
  <si>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</si>
  <si>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</si>
  <si>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</si>
  <si>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</si>
  <si>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</si>
  <si>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</si>
  <si>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</si>
  <si>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</si>
  <si>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</si>
  <si>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</si>
  <si>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</si>
  <si>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</si>
  <si>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</si>
  <si>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</si>
  <si>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</si>
  <si>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</si>
  <si>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</si>
  <si>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</si>
  <si>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</si>
  <si>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</si>
  <si>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</si>
  <si>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</si>
  <si>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</si>
  <si>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</si>
  <si>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</si>
  <si>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</si>
  <si>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</si>
  <si>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</si>
  <si>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</si>
  <si>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</si>
  <si>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</si>
  <si>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</si>
  <si>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</si>
  <si>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</si>
  <si>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</si>
  <si>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</si>
  <si>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</si>
  <si>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</si>
  <si>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</si>
  <si>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</si>
  <si>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</si>
  <si>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</si>
  <si>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</si>
  <si>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</si>
  <si>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</si>
  <si>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</si>
  <si>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</si>
  <si>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</si>
  <si>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</si>
  <si>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</si>
  <si>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</si>
  <si>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</si>
  <si>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</si>
  <si>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</si>
  <si>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</si>
  <si>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</si>
  <si>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</si>
  <si>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</si>
  <si>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</si>
  <si>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</si>
  <si>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</si>
  <si>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</si>
  <si>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</si>
  <si>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</si>
  <si>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</si>
  <si>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</si>
  <si>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</si>
  <si>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</si>
  <si>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</si>
  <si>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</si>
  <si>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</si>
  <si>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</si>
  <si>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</si>
  <si>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</si>
  <si>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</si>
  <si>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</si>
  <si>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</si>
  <si>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</si>
  <si>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</si>
  <si>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</si>
  <si>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</si>
  <si>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</si>
  <si>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</si>
  <si>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</si>
  <si>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</si>
  <si>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</si>
  <si>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</si>
  <si>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</si>
  <si>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</si>
  <si>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</si>
  <si>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</si>
  <si>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</si>
  <si>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</si>
  <si>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</si>
  <si>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</si>
  <si>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</si>
  <si>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</si>
  <si>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</si>
  <si>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</si>
  <si>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</si>
  <si>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</si>
  <si>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</si>
  <si>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</si>
  <si>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</si>
  <si>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</si>
  <si>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</si>
  <si>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</si>
  <si>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</si>
  <si>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</si>
  <si>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</si>
  <si>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</si>
  <si>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</si>
  <si>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</si>
  <si>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</si>
  <si>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</si>
  <si>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</si>
  <si>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</si>
  <si>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</si>
  <si>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</si>
  <si>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</si>
  <si>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</si>
  <si>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</si>
  <si>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</si>
  <si>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</si>
  <si>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</si>
  <si>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</si>
  <si>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</si>
  <si>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</si>
  <si>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</si>
  <si>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</si>
  <si>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</si>
  <si>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</si>
  <si>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</si>
  <si>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</si>
  <si>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</si>
  <si>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</si>
  <si>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</si>
  <si>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</si>
  <si>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</si>
  <si>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</si>
  <si>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</si>
  <si>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</si>
  <si>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</si>
  <si>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</si>
  <si>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</si>
  <si>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</si>
  <si>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</si>
  <si>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</si>
  <si>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</si>
  <si>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</si>
  <si>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</si>
  <si>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</si>
  <si>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</si>
  <si>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</si>
  <si>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</si>
  <si>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</si>
  <si>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</si>
  <si>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</si>
  <si>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</si>
  <si>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</si>
  <si>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</si>
  <si>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</si>
  <si>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</si>
  <si>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</si>
  <si>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</si>
  <si>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</si>
  <si>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</si>
  <si>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</si>
  <si>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</si>
  <si>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</si>
  <si>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</si>
  <si>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</si>
  <si>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</si>
  <si>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</si>
  <si>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</si>
  <si>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</si>
  <si>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</si>
  <si>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</si>
  <si>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</si>
  <si>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</si>
  <si>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</si>
  <si>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</si>
  <si>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</si>
  <si>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</si>
  <si>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</si>
  <si>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</si>
  <si>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</si>
  <si>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</si>
  <si>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</si>
  <si>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</si>
  <si>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</si>
  <si>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</si>
  <si>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</si>
  <si>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</si>
  <si>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</si>
  <si>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</si>
  <si>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</si>
  <si>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</si>
  <si>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</si>
  <si>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</si>
  <si>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</si>
  <si>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</si>
  <si>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</si>
  <si>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</si>
  <si>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</si>
  <si>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</si>
  <si>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</si>
  <si>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</si>
  <si>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</si>
  <si>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</si>
  <si>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</si>
  <si>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</si>
  <si>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</si>
  <si>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</si>
  <si>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</si>
  <si>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</si>
  <si>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</si>
  <si>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</si>
  <si>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</si>
  <si>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</si>
  <si>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</si>
  <si>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</si>
  <si>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</si>
  <si>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</si>
  <si>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</si>
  <si>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</si>
  <si>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</si>
  <si>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</si>
  <si>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</si>
  <si>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</si>
  <si>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</si>
  <si>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</si>
  <si>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</si>
  <si>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</si>
  <si>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</si>
  <si>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</si>
  <si>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</si>
  <si>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</si>
  <si>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</si>
  <si>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</si>
  <si>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</si>
  <si>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</si>
  <si>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</si>
  <si>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</si>
  <si>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</si>
  <si>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</si>
  <si>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</si>
  <si>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</si>
  <si>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</si>
  <si>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</si>
  <si>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</si>
  <si>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</si>
  <si>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</si>
  <si>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</si>
  <si>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</si>
  <si>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</si>
  <si>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</si>
  <si>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</si>
  <si>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</si>
  <si>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</si>
  <si>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</si>
  <si>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</si>
  <si>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</si>
  <si>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</si>
  <si>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</si>
  <si>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</si>
  <si>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</si>
  <si>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</si>
  <si>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</si>
  <si>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</si>
  <si>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</si>
  <si>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</si>
  <si>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</si>
  <si>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</si>
  <si>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</si>
  <si>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</si>
  <si>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</si>
  <si>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</si>
  <si>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</si>
  <si>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</si>
  <si>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</si>
  <si>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</si>
  <si>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</si>
  <si>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</si>
  <si>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</si>
  <si>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</si>
  <si>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</si>
  <si>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</si>
  <si>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</si>
  <si>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</si>
  <si>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</si>
  <si>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</si>
  <si>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</si>
  <si>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</si>
  <si>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</si>
  <si>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</si>
  <si>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</si>
  <si>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</si>
  <si>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</si>
  <si>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</si>
  <si>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</si>
  <si>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</si>
  <si>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</si>
  <si>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</si>
  <si>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</si>
  <si>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</si>
  <si>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</si>
  <si>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</si>
  <si>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</si>
  <si>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</si>
  <si>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</si>
  <si>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</si>
  <si>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</si>
  <si>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</si>
  <si>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</si>
  <si>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</si>
  <si>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</si>
  <si>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</si>
  <si>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</si>
  <si>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</si>
  <si>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</si>
  <si>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</si>
  <si>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</si>
  <si>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</si>
  <si>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</si>
  <si>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</si>
  <si>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</si>
  <si>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</si>
  <si>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</si>
  <si>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</si>
  <si>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</si>
  <si>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</si>
  <si>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</si>
  <si>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</si>
  <si>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</si>
  <si>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</si>
  <si>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</si>
  <si>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</si>
  <si>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</si>
  <si>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</si>
  <si>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</si>
  <si>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</si>
  <si>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</si>
  <si>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</si>
  <si>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</si>
  <si>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</si>
  <si>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</si>
  <si>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</si>
  <si>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</si>
  <si>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</si>
  <si>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</si>
  <si>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</si>
  <si>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</si>
  <si>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</si>
  <si>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</si>
  <si>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</si>
  <si>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</si>
  <si>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</si>
  <si>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</si>
  <si>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</si>
  <si>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</si>
  <si>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</si>
  <si>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</si>
  <si>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</si>
  <si>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</si>
  <si>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</si>
  <si>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</si>
  <si>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</si>
  <si>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</si>
  <si>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</si>
  <si>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</si>
  <si>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</si>
  <si>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</si>
  <si>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</si>
  <si>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</si>
  <si>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</si>
  <si>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</si>
  <si>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</si>
  <si>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</si>
  <si>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</si>
  <si>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</si>
  <si>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</si>
  <si>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</si>
  <si>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</si>
  <si>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</si>
  <si>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</si>
  <si>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</si>
  <si>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</si>
  <si>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</si>
  <si>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</si>
  <si>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</si>
  <si>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</si>
  <si>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</si>
  <si>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</si>
  <si>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</si>
  <si>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</si>
  <si>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</si>
  <si>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</si>
  <si>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</si>
  <si>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</si>
  <si>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</si>
  <si>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</si>
  <si>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</si>
  <si>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</si>
  <si>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</si>
  <si>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</si>
  <si>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</si>
  <si>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</si>
  <si>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</si>
  <si>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</si>
  <si>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</si>
  <si>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</si>
  <si>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</si>
  <si>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</si>
  <si>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</si>
  <si>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</si>
  <si>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</si>
  <si>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</si>
  <si>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</si>
  <si>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</si>
  <si>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</si>
  <si>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</si>
  <si>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</si>
  <si>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</si>
  <si>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</si>
  <si>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</si>
  <si>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</si>
  <si>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</si>
  <si>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</si>
  <si>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</si>
  <si>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</si>
  <si>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</si>
  <si>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</si>
  <si>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</si>
  <si>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</si>
  <si>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</si>
  <si>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</si>
  <si>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</si>
  <si>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</si>
  <si>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</si>
  <si>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</si>
  <si>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</si>
  <si>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</si>
  <si>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</si>
  <si>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</si>
  <si>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</si>
  <si>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</si>
  <si>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</si>
  <si>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</si>
  <si>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</si>
  <si>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</si>
  <si>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</si>
  <si>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</si>
  <si>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</si>
  <si>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</si>
  <si>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</si>
  <si>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</si>
  <si>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</si>
  <si>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</si>
  <si>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</si>
  <si>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</si>
  <si>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</si>
  <si>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</si>
  <si>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</si>
  <si>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</si>
  <si>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</si>
  <si>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</si>
  <si>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</si>
  <si>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</si>
  <si>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</si>
  <si>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</si>
  <si>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</si>
  <si>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</si>
  <si>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</si>
  <si>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</si>
  <si>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</si>
  <si>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</si>
  <si>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</si>
  <si>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</si>
  <si>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</si>
  <si>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</si>
  <si>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</si>
  <si>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</si>
  <si>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</si>
  <si>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</si>
  <si>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</si>
  <si>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</si>
  <si>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</si>
  <si>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</si>
  <si>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</si>
  <si>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</si>
  <si>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</si>
  <si>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</si>
  <si>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</si>
  <si>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</si>
  <si>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</si>
  <si>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</si>
  <si>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</si>
  <si>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</si>
  <si>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</si>
  <si>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</si>
  <si>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</si>
  <si>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</si>
  <si>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</si>
  <si>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</si>
  <si>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</si>
  <si>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</si>
  <si>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</si>
  <si>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</si>
  <si>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</si>
  <si>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</si>
  <si>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</si>
  <si>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</si>
  <si>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</si>
  <si>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</si>
  <si>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</si>
  <si>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</si>
  <si>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</si>
  <si>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</si>
  <si>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</si>
  <si>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</si>
  <si>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</si>
  <si>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</si>
  <si>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</si>
  <si>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</si>
  <si>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</si>
  <si>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</si>
  <si>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</si>
  <si>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</si>
  <si>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</si>
  <si>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</si>
  <si>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</si>
  <si>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</si>
  <si>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</si>
  <si>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</si>
  <si>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</si>
  <si>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</si>
  <si>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</si>
  <si>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</si>
  <si>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</si>
  <si>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</si>
  <si>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</si>
  <si>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</si>
  <si>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</si>
  <si>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</si>
  <si>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</si>
  <si>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</si>
  <si>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</si>
  <si>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</si>
  <si>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</si>
  <si>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</si>
  <si>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</si>
  <si>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</si>
  <si>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</si>
  <si>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</si>
  <si>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</si>
  <si>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</si>
  <si>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</si>
  <si>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</si>
  <si>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</si>
  <si>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</si>
  <si>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</si>
  <si>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</si>
  <si>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</si>
  <si>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</si>
  <si>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</si>
  <si>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</si>
  <si>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</si>
  <si>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</si>
  <si>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</si>
  <si>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</si>
  <si>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</si>
  <si>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</si>
  <si>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</si>
  <si>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</si>
  <si>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</si>
  <si>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</si>
  <si>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</si>
  <si>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</si>
  <si>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</si>
  <si>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</si>
  <si>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</si>
  <si>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</si>
  <si>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</si>
  <si>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</si>
  <si>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</si>
  <si>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</si>
  <si>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</si>
  <si>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</si>
  <si>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</si>
  <si>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</si>
  <si>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</si>
  <si>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</si>
  <si>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</si>
  <si>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</si>
  <si>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</si>
  <si>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</si>
  <si>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</si>
  <si>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</si>
  <si>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</si>
  <si>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</si>
  <si>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</si>
  <si>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</si>
  <si>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</si>
  <si>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</si>
  <si>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</si>
  <si>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</si>
  <si>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</si>
  <si>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</si>
  <si>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</si>
  <si>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</si>
  <si>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</si>
  <si>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</si>
  <si>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</si>
  <si>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</si>
  <si>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</si>
  <si>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</si>
  <si>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</si>
  <si>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</si>
  <si>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</si>
  <si>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</si>
  <si>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</si>
  <si>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</si>
  <si>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</si>
  <si>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</si>
  <si>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</si>
  <si>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</si>
  <si>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</si>
  <si>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</si>
  <si>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</si>
  <si>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</si>
  <si>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</si>
  <si>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</si>
  <si>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</si>
  <si>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</si>
  <si>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</si>
  <si>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</si>
  <si>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</si>
  <si>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</si>
  <si>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</si>
  <si>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</si>
  <si>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</si>
  <si>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</si>
  <si>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</si>
  <si>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</si>
  <si>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</si>
  <si>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</si>
  <si>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</si>
  <si>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</si>
  <si>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</si>
  <si>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</si>
  <si>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</si>
  <si>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</si>
  <si>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</si>
  <si>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</si>
  <si>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</si>
  <si>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</si>
  <si>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</si>
  <si>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</si>
  <si>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</si>
  <si>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</si>
  <si>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</si>
  <si>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</si>
  <si>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</si>
  <si>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</si>
  <si>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</si>
  <si>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</si>
  <si>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</si>
  <si>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</si>
  <si>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</si>
  <si>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</si>
  <si>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</si>
  <si>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</si>
  <si>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</si>
  <si>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</si>
  <si>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</si>
  <si>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</si>
  <si>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</si>
  <si>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</si>
  <si>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</si>
  <si>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</si>
  <si>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</si>
  <si>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</si>
  <si>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</si>
  <si>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</si>
  <si>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</si>
  <si>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</si>
  <si>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</si>
  <si>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</si>
  <si>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</si>
  <si>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</si>
  <si>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</si>
  <si>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</si>
  <si>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</si>
  <si>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</si>
  <si>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</si>
  <si>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</si>
  <si>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</si>
  <si>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</si>
  <si>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</si>
  <si>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</si>
  <si>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</si>
  <si>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</si>
  <si>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</si>
  <si>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</si>
  <si>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</si>
  <si>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</si>
  <si>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</si>
  <si>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</si>
  <si>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</si>
  <si>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</si>
  <si>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</si>
  <si>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</si>
  <si>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</si>
  <si>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</si>
  <si>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</si>
  <si>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</si>
  <si>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</si>
  <si>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</si>
  <si>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</si>
  <si>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</si>
  <si>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</si>
  <si>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</si>
  <si>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</si>
  <si>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</si>
  <si>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</si>
  <si>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</si>
  <si>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</si>
  <si>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</si>
  <si>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</si>
  <si>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</si>
  <si>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</si>
  <si>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</si>
  <si>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</si>
  <si>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</si>
  <si>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</si>
  <si>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</si>
  <si>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</si>
  <si>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</si>
  <si>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</si>
  <si>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</si>
  <si>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</si>
  <si>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</si>
  <si>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</si>
  <si>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</si>
  <si>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</si>
  <si>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</si>
  <si>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</si>
  <si>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</si>
  <si>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</si>
  <si>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</si>
  <si>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</si>
  <si>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</si>
  <si>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</si>
  <si>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</si>
  <si>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</si>
  <si>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</si>
  <si>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</si>
  <si>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</si>
  <si>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</si>
  <si>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</si>
  <si>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</si>
  <si>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</si>
  <si>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</si>
  <si>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</si>
  <si>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</si>
  <si>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</si>
  <si>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</si>
  <si>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</si>
  <si>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</si>
  <si>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</si>
  <si>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</si>
  <si>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</si>
  <si>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</si>
  <si>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</si>
  <si>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</si>
  <si>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</si>
  <si>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</si>
  <si>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</si>
  <si>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</si>
  <si>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</si>
  <si>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</si>
  <si>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</si>
  <si>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</si>
  <si>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</si>
  <si>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</si>
  <si>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</si>
  <si>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</si>
  <si>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</si>
  <si>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</si>
  <si>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</si>
  <si>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</si>
  <si>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</si>
  <si>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</si>
  <si>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</si>
  <si>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</si>
  <si>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</si>
  <si>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</si>
  <si>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</si>
  <si>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</si>
  <si>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</si>
  <si>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</si>
  <si>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</si>
  <si>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</si>
  <si>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</si>
  <si>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</si>
  <si>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</si>
  <si>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</si>
  <si>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</si>
  <si>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</si>
  <si>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</si>
  <si>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</si>
  <si>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</si>
  <si>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</si>
  <si>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</si>
  <si>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</si>
  <si>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</si>
  <si>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</si>
  <si>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</si>
  <si>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</si>
  <si>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</si>
  <si>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</si>
  <si>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</si>
  <si>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</si>
  <si>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</si>
  <si>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</si>
  <si>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</si>
  <si>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</si>
  <si>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</si>
  <si>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</si>
  <si>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</si>
  <si>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</si>
  <si>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</si>
  <si>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</si>
  <si>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</si>
  <si>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</si>
  <si>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</si>
  <si>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</si>
  <si>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</si>
  <si>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</si>
  <si>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</si>
  <si>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</si>
  <si>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</si>
  <si>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</si>
  <si>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</si>
  <si>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</si>
  <si>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</si>
  <si>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</si>
  <si>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</si>
  <si>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</si>
  <si>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</si>
  <si>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</si>
  <si>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</si>
  <si>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</si>
  <si>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</si>
  <si>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</si>
  <si>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</si>
  <si>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</si>
  <si>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</si>
  <si>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</si>
  <si>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</si>
  <si>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</si>
  <si>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</si>
  <si>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</si>
  <si>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</si>
  <si>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</si>
  <si>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</si>
  <si>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</si>
  <si>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</si>
  <si>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</si>
  <si>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</si>
  <si>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</si>
  <si>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</si>
  <si>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</si>
  <si>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</si>
  <si>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</si>
  <si>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</si>
  <si>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</si>
  <si>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</si>
  <si>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</si>
  <si>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</si>
  <si>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</si>
  <si>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</si>
  <si>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</si>
  <si>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</si>
  <si>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</si>
  <si>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</si>
  <si>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</si>
  <si>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</si>
  <si>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</si>
  <si>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</si>
  <si>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</si>
  <si>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</si>
  <si>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</si>
  <si>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</si>
  <si>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</si>
  <si>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</si>
  <si>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</si>
  <si>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</si>
  <si>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</si>
  <si>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</si>
  <si>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</si>
  <si>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</si>
  <si>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</si>
  <si>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</si>
  <si>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</si>
  <si>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</si>
  <si>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</si>
  <si>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</si>
  <si>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</si>
  <si>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</si>
  <si>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</si>
  <si>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</si>
  <si>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</si>
  <si>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</si>
  <si>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</si>
  <si>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</si>
  <si>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</si>
  <si>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</si>
  <si>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</si>
  <si>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</si>
  <si>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</si>
  <si>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</si>
  <si>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</si>
  <si>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</si>
  <si>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</si>
  <si>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</si>
  <si>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</si>
  <si>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</si>
  <si>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</si>
  <si>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</si>
  <si>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</si>
  <si>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</si>
  <si>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</si>
  <si>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</si>
  <si>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</si>
  <si>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</si>
  <si>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</si>
  <si>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</si>
  <si>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</si>
  <si>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</si>
  <si>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</si>
  <si>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</si>
  <si>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</si>
  <si>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</si>
  <si>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</si>
  <si>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</si>
  <si>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</si>
  <si>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</si>
  <si>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</si>
  <si>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</si>
  <si>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</si>
  <si>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</si>
  <si>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</si>
  <si>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</si>
  <si>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</si>
  <si>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</si>
  <si>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</si>
  <si>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</si>
  <si>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</si>
  <si>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</si>
  <si>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</si>
  <si>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</si>
  <si>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</si>
  <si>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</si>
  <si>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</si>
  <si>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</si>
  <si>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</si>
  <si>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</si>
  <si>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</si>
  <si>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</si>
  <si>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</si>
  <si>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</si>
  <si>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</si>
  <si>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</si>
  <si>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</si>
  <si>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</si>
  <si>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</si>
  <si>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</si>
  <si>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</si>
  <si>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</si>
  <si>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</si>
  <si>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</si>
  <si>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</si>
  <si>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</si>
  <si>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</si>
  <si>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</si>
  <si>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</si>
  <si>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</si>
  <si>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</si>
  <si>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</si>
  <si>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</si>
  <si>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</si>
  <si>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</si>
  <si>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</si>
  <si>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</si>
  <si>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</si>
  <si>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</si>
  <si>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</si>
  <si>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</si>
  <si>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</si>
  <si>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</si>
  <si>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</si>
  <si>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</si>
  <si>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</si>
  <si>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</si>
  <si>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</si>
  <si>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</si>
  <si>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</si>
  <si>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</si>
  <si>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</si>
  <si>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</si>
  <si>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</si>
  <si>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</si>
  <si>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</si>
  <si>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</si>
  <si>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</si>
  <si>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</si>
  <si>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</si>
  <si>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</si>
  <si>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</si>
  <si>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</si>
  <si>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</si>
  <si>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</si>
  <si>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</si>
  <si>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</si>
  <si>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</si>
  <si>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</si>
  <si>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</si>
  <si>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</si>
  <si>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</si>
  <si>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</si>
  <si>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</si>
  <si>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</si>
  <si>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</si>
  <si>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</si>
  <si>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</si>
  <si>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</si>
  <si>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</si>
  <si>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</si>
  <si>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</si>
  <si>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</si>
  <si>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</si>
  <si>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</si>
  <si>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</si>
  <si>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</si>
  <si>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</si>
  <si>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</si>
  <si>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</si>
  <si>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</si>
  <si>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</si>
  <si>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</si>
  <si>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</si>
  <si>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</si>
  <si>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</si>
  <si>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</si>
  <si>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</si>
  <si>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</si>
  <si>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</si>
  <si>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</si>
  <si>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</si>
  <si>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</si>
  <si>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</si>
  <si>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</si>
  <si>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</si>
  <si>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</si>
  <si>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</si>
  <si>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</si>
  <si>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</si>
  <si>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</si>
  <si>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</si>
  <si>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</si>
  <si>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</si>
  <si>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</si>
  <si>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</si>
  <si>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</si>
  <si>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</si>
  <si>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</si>
  <si>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</si>
  <si>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</si>
  <si>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</si>
  <si>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</si>
  <si>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</si>
  <si>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</si>
  <si>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</si>
  <si>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</si>
  <si>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</si>
  <si>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</si>
  <si>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</si>
  <si>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</si>
  <si>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</si>
  <si>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</si>
  <si>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</si>
  <si>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</si>
  <si>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</si>
  <si>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</si>
  <si>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</si>
  <si>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</si>
  <si>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</si>
  <si>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</si>
  <si>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</si>
  <si>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</si>
  <si>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</si>
  <si>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</si>
  <si>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</si>
  <si>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</si>
  <si>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</si>
  <si>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</si>
  <si>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</si>
  <si>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</si>
  <si>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</si>
  <si>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</si>
  <si>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</si>
  <si>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</si>
  <si>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</si>
  <si>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</si>
  <si>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</si>
  <si>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</si>
  <si>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</si>
  <si>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</si>
  <si>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</si>
  <si>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</si>
  <si>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</si>
  <si>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</si>
  <si>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</si>
  <si>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</si>
  <si>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</si>
  <si>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</si>
  <si>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</si>
  <si>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</si>
  <si>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</si>
  <si>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</si>
  <si>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</si>
  <si>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</si>
  <si>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</si>
  <si>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</si>
  <si>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</si>
  <si>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</si>
  <si>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</si>
  <si>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</si>
  <si>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</si>
  <si>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</si>
  <si>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</si>
  <si>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</si>
  <si>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</si>
  <si>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</si>
  <si>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</si>
  <si>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</si>
  <si>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</si>
  <si>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</si>
  <si>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</si>
  <si>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</si>
  <si>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</si>
  <si>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</si>
  <si>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</si>
  <si>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</si>
  <si>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</si>
  <si>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</si>
  <si>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</si>
  <si>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</si>
  <si>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</si>
  <si>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</si>
  <si>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</si>
  <si>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</si>
  <si>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</si>
  <si>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</si>
  <si>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</si>
  <si>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</si>
  <si>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</si>
  <si>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</si>
  <si>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</si>
  <si>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</si>
  <si>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</si>
  <si>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</si>
  <si>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</si>
  <si>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</si>
  <si>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</si>
  <si>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</si>
  <si>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</si>
  <si>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</si>
  <si>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</si>
  <si>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</si>
  <si>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</si>
  <si>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</si>
  <si>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</si>
  <si>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</si>
  <si>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</si>
  <si>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</si>
  <si>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</si>
  <si>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</si>
  <si>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</si>
  <si>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</si>
  <si>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</si>
  <si>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</si>
  <si>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</si>
  <si>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</si>
  <si>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</si>
  <si>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</si>
  <si>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</si>
  <si>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</si>
  <si>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</si>
  <si>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</si>
  <si>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</si>
  <si>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</si>
  <si>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</si>
  <si>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</si>
  <si>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</si>
  <si>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</si>
  <si>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</si>
  <si>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</si>
  <si>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</si>
  <si>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</si>
  <si>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</si>
  <si>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</si>
  <si>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</si>
  <si>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</si>
  <si>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</si>
  <si>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</si>
  <si>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</si>
  <si>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</si>
  <si>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</si>
  <si>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</si>
  <si>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</si>
  <si>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</si>
  <si>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</si>
  <si>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</si>
  <si>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</si>
  <si>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</si>
  <si>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</si>
  <si>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</si>
  <si>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</si>
  <si>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</si>
  <si>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</si>
  <si>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</si>
  <si>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</si>
  <si>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</si>
  <si>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</si>
  <si>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</si>
  <si>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</si>
  <si>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</si>
  <si>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</si>
  <si>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</si>
  <si>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</si>
  <si>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</si>
  <si>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</si>
  <si>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</si>
  <si>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</si>
  <si>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</si>
  <si>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</si>
  <si>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</si>
  <si>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</si>
  <si>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</si>
  <si>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</si>
  <si>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</si>
  <si>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</si>
  <si>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</si>
  <si>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</si>
  <si>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</si>
  <si>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</si>
  <si>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</si>
  <si>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</si>
  <si>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</si>
  <si>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</si>
  <si>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</si>
  <si>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</si>
  <si>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</si>
  <si>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</si>
  <si>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</si>
  <si>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</si>
  <si>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</si>
  <si>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</si>
  <si>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</si>
  <si>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</si>
  <si>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</si>
  <si>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</si>
  <si>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</si>
  <si>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</si>
  <si>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</si>
  <si>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</si>
  <si>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</si>
  <si>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</si>
  <si>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</si>
  <si>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</si>
  <si>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</si>
  <si>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</si>
  <si>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</si>
  <si>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</si>
  <si>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</si>
  <si>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</si>
  <si>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</si>
  <si>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</si>
  <si>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</si>
  <si>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</si>
  <si>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</si>
  <si>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</si>
  <si>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</si>
  <si>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</si>
  <si>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</si>
  <si>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</si>
  <si>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</si>
  <si>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</si>
  <si>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</si>
  <si>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</si>
  <si>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</si>
  <si>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</si>
  <si>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</si>
  <si>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</si>
  <si>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</si>
  <si>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</si>
  <si>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</si>
  <si>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</si>
  <si>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</si>
  <si>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</si>
  <si>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</si>
  <si>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</si>
  <si>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</si>
  <si>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</si>
  <si>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</si>
  <si>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</si>
  <si>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</si>
  <si>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</si>
  <si>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</si>
  <si>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</si>
  <si>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</si>
  <si>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</si>
  <si>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</si>
  <si>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</si>
  <si>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</si>
  <si>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</si>
  <si>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</si>
  <si>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</si>
  <si>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</si>
  <si>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</si>
  <si>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</si>
  <si>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</si>
  <si>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</si>
  <si>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</si>
  <si>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</si>
  <si>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</si>
  <si>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</si>
  <si>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</si>
  <si>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</si>
  <si>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</si>
  <si>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</si>
  <si>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</si>
  <si>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</si>
  <si>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</si>
  <si>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</si>
  <si>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</si>
  <si>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</si>
  <si>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</si>
  <si>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</si>
  <si>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</si>
  <si>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</si>
  <si>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</si>
  <si>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</si>
  <si>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</si>
  <si>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</si>
  <si>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</si>
  <si>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</si>
  <si>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</si>
  <si>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</si>
  <si>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</si>
  <si>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</si>
  <si>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</si>
  <si>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</si>
  <si>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</si>
  <si>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</si>
  <si>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</si>
  <si>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</si>
  <si>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</si>
  <si>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</si>
  <si>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</si>
  <si>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</si>
  <si>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</si>
  <si>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</si>
  <si>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</si>
  <si>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</si>
  <si>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</si>
  <si>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</si>
  <si>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</si>
  <si>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</si>
  <si>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</si>
  <si>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</si>
  <si>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</si>
  <si>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</si>
  <si>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</si>
  <si>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</si>
  <si>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</si>
  <si>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</si>
  <si>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</si>
  <si>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</si>
  <si>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</si>
  <si>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</si>
  <si>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</si>
  <si>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</si>
  <si>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</si>
  <si>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</si>
  <si>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</si>
  <si>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</si>
  <si>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</si>
  <si>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</si>
  <si>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</si>
  <si>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</si>
  <si>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</si>
  <si>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</si>
  <si>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</si>
  <si>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</si>
  <si>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</si>
  <si>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</si>
  <si>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</si>
  <si>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</si>
  <si>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</si>
  <si>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</si>
  <si>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</si>
  <si>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</si>
  <si>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</si>
  <si>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</si>
  <si>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</si>
  <si>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</si>
  <si>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</si>
  <si>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</si>
  <si>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</si>
  <si>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</si>
  <si>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</si>
  <si>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</si>
  <si>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</si>
  <si>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</si>
  <si>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</si>
  <si>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</si>
  <si>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</si>
  <si>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</si>
  <si>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</si>
  <si>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</si>
  <si>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</si>
  <si>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</si>
  <si>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</si>
  <si>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</si>
  <si>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</si>
  <si>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</si>
  <si>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</si>
  <si>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</si>
  <si>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</si>
  <si>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</si>
  <si>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</si>
  <si>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</si>
  <si>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</si>
  <si>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</si>
  <si>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</si>
  <si>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</si>
  <si>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</si>
  <si>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</si>
  <si>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</si>
  <si>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</si>
  <si>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</si>
  <si>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</si>
  <si>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</si>
  <si>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</si>
  <si>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</si>
  <si>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</si>
  <si>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</si>
  <si>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</si>
  <si>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</si>
  <si>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</si>
  <si>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</si>
  <si>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</si>
  <si>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</si>
  <si>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</si>
  <si>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</si>
  <si>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</si>
  <si>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</si>
  <si>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</si>
  <si>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</si>
  <si>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</si>
  <si>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</si>
  <si>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</si>
  <si>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</si>
  <si>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</si>
  <si>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</si>
  <si>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</si>
  <si>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</si>
  <si>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</si>
  <si>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</si>
  <si>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</si>
  <si>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</si>
  <si>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</si>
  <si>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</si>
  <si>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</si>
  <si>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</si>
  <si>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</si>
  <si>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</si>
  <si>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</si>
  <si>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</si>
  <si>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</si>
  <si>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</si>
  <si>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</si>
  <si>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</si>
  <si>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</si>
  <si>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</si>
  <si>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</si>
  <si>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</si>
  <si>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</si>
  <si>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</si>
  <si>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</si>
  <si>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</si>
  <si>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</si>
  <si>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</si>
  <si>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</si>
  <si>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</si>
  <si>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</si>
  <si>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</si>
  <si>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</si>
  <si>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</si>
  <si>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</si>
  <si>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</si>
  <si>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</si>
  <si>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</si>
  <si>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</si>
  <si>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</si>
  <si>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</si>
  <si>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</si>
  <si>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</si>
  <si>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</si>
  <si>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</si>
  <si>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</si>
  <si>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</si>
  <si>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</si>
  <si>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</si>
  <si>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</si>
  <si>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</si>
  <si>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</si>
  <si>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</si>
  <si>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</si>
  <si>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</si>
  <si>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</si>
  <si>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</si>
  <si>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</si>
  <si>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</si>
  <si>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</si>
  <si>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</si>
  <si>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</si>
  <si>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</si>
  <si>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</si>
  <si>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</si>
  <si>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</si>
  <si>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</si>
  <si>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</si>
  <si>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</si>
  <si>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</si>
  <si>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</si>
  <si>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</si>
  <si>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</si>
  <si>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</si>
  <si>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</si>
  <si>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</si>
  <si>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</si>
  <si>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</si>
  <si>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</si>
  <si>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</si>
  <si>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</si>
  <si>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</si>
  <si>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</si>
  <si>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</si>
  <si>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</si>
  <si>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</si>
  <si>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</si>
  <si>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</si>
  <si>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</si>
  <si>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</si>
  <si>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</si>
  <si>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</si>
  <si>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</si>
  <si>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</si>
  <si>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</si>
  <si>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</si>
  <si>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</si>
  <si>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</si>
  <si>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</si>
  <si>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</si>
  <si>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</si>
  <si>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</si>
  <si>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</si>
  <si>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</si>
  <si>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</si>
  <si>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</si>
  <si>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</si>
  <si>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</si>
  <si>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</si>
  <si>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</si>
  <si>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</si>
  <si>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</si>
  <si>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</si>
  <si>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</si>
  <si>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</si>
  <si>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</si>
  <si>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</si>
  <si>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</si>
  <si>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</si>
  <si>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</si>
  <si>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</si>
  <si>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</si>
  <si>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</si>
  <si>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</si>
  <si>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</si>
  <si>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</si>
  <si>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</si>
  <si>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</si>
  <si>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</si>
  <si>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</si>
  <si>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</si>
  <si>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</si>
  <si>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</si>
  <si>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</si>
  <si>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</si>
  <si>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</si>
  <si>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</si>
  <si>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</si>
  <si>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</si>
  <si>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</si>
  <si>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</si>
  <si>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</si>
  <si>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</si>
  <si>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</si>
  <si>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</si>
  <si>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</si>
  <si>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</si>
  <si>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</si>
  <si>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</si>
  <si>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</si>
  <si>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</si>
  <si>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</si>
  <si>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</si>
  <si>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</si>
  <si>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</si>
  <si>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</si>
  <si>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</si>
  <si>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</si>
  <si>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</si>
  <si>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</si>
  <si>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</si>
  <si>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</si>
  <si>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</si>
  <si>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</si>
  <si>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</si>
  <si>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</si>
  <si>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</si>
  <si>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</si>
  <si>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</si>
  <si>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</si>
  <si>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</si>
  <si>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</si>
  <si>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</si>
  <si>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</si>
  <si>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</si>
  <si>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</si>
  <si>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</si>
  <si>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</si>
  <si>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</si>
  <si>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</si>
  <si>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</si>
  <si>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</si>
  <si>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</si>
  <si>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</si>
  <si>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</si>
  <si>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</si>
  <si>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</si>
  <si>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</si>
  <si>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</si>
  <si>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</si>
  <si>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</si>
  <si>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</si>
  <si>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</si>
  <si>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</si>
  <si>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</si>
  <si>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</si>
  <si>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</si>
  <si>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</si>
  <si>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</si>
  <si>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</si>
  <si>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</si>
  <si>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</si>
  <si>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</si>
  <si>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</si>
  <si>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</si>
  <si>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</si>
  <si>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</si>
  <si>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</si>
  <si>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</si>
  <si>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</si>
  <si>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</si>
  <si>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</si>
  <si>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</si>
  <si>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</si>
  <si>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</si>
  <si>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</si>
  <si>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</si>
  <si>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</si>
  <si>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</si>
  <si>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</si>
  <si>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</si>
  <si>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</si>
  <si>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</si>
  <si>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</si>
  <si>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</si>
  <si>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</si>
  <si>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</si>
  <si>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</si>
  <si>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</si>
  <si>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</si>
  <si>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</si>
  <si>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</si>
  <si>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</si>
  <si>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</si>
  <si>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</si>
  <si>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</si>
  <si>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</si>
  <si>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</si>
  <si>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</si>
  <si>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</si>
  <si>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</si>
  <si>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</si>
  <si>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</si>
  <si>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</si>
  <si>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</si>
  <si>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</si>
  <si>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</si>
  <si>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</si>
  <si>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</si>
  <si>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</si>
  <si>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</si>
  <si>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</si>
  <si>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</si>
  <si>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</si>
  <si>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</si>
  <si>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</si>
  <si>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</si>
  <si>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</si>
  <si>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</si>
  <si>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</si>
  <si>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</si>
  <si>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</si>
  <si>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</si>
  <si>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</si>
  <si>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</si>
  <si>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</si>
  <si>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</si>
  <si>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</si>
  <si>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</si>
  <si>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</si>
  <si>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</si>
  <si>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</si>
  <si>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</si>
  <si>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</si>
  <si>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</si>
  <si>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</si>
  <si>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</si>
  <si>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</si>
  <si>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</si>
  <si>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</si>
  <si>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</si>
  <si>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</si>
  <si>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</si>
  <si>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</si>
  <si>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</si>
  <si>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</si>
  <si>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</si>
  <si>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</si>
  <si>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</si>
  <si>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</si>
  <si>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</si>
  <si>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</si>
  <si>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</si>
  <si>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</si>
  <si>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</si>
  <si>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</si>
  <si>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</si>
  <si>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</si>
  <si>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</si>
  <si>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</si>
  <si>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</si>
  <si>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</si>
  <si>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</si>
  <si>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</si>
  <si>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</si>
  <si>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</si>
  <si>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</si>
  <si>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</si>
  <si>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</si>
  <si>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</si>
  <si>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</si>
  <si>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</si>
  <si>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</si>
  <si>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</si>
  <si>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</si>
  <si>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</si>
  <si>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</si>
  <si>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</si>
  <si>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</si>
  <si>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</si>
  <si>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</si>
  <si>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</si>
  <si>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</si>
  <si>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</si>
  <si>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</si>
  <si>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</si>
  <si>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</si>
  <si>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</si>
  <si>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</si>
  <si>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</si>
  <si>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</si>
  <si>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</si>
  <si>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</si>
  <si>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</si>
  <si>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</si>
  <si>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</si>
  <si>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</si>
  <si>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</si>
  <si>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</si>
  <si>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</si>
  <si>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</si>
  <si>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</si>
  <si>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</si>
  <si>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</si>
  <si>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</si>
  <si>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</si>
  <si>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</si>
  <si>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</si>
  <si>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</si>
  <si>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</si>
  <si>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</si>
  <si>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</si>
  <si>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</si>
  <si>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</si>
  <si>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</si>
  <si>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</si>
  <si>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</si>
  <si>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</si>
  <si>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</si>
  <si>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</si>
  <si>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</si>
  <si>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</si>
  <si>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</si>
  <si>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</si>
  <si>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</si>
  <si>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</si>
  <si>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</si>
  <si>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</si>
  <si>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</si>
  <si>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</si>
  <si>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</si>
  <si>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</si>
  <si>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</si>
  <si>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</si>
  <si>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</si>
  <si>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</si>
  <si>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</si>
  <si>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</si>
  <si>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</si>
  <si>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</si>
  <si>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</si>
  <si>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</si>
  <si>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</si>
  <si>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</si>
  <si>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</si>
  <si>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</si>
  <si>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</si>
  <si>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</si>
  <si>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</si>
  <si>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</si>
  <si>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</si>
  <si>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</si>
  <si>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</si>
  <si>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</si>
  <si>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</si>
  <si>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</si>
  <si>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</si>
  <si>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</si>
  <si>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</si>
  <si>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</si>
  <si>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</si>
  <si>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</si>
  <si>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</si>
  <si>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</si>
  <si>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</si>
  <si>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</si>
  <si>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</si>
  <si>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</si>
  <si>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</si>
  <si>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</si>
  <si>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</si>
  <si>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</si>
  <si>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</si>
  <si>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</si>
  <si>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</si>
  <si>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</si>
  <si>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</si>
  <si>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</si>
  <si>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</si>
  <si>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</si>
  <si>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</si>
  <si>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</si>
  <si>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</si>
  <si>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</si>
  <si>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</si>
  <si>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</si>
  <si>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</si>
  <si>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</si>
  <si>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</si>
  <si>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</si>
  <si>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</si>
  <si>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</si>
  <si>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</si>
  <si>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</si>
  <si>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</si>
  <si>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</si>
  <si>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</si>
  <si>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</si>
  <si>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</si>
  <si>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</si>
  <si>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</si>
  <si>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</si>
  <si>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</si>
  <si>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</si>
  <si>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</si>
  <si>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</si>
  <si>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</si>
  <si>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</si>
  <si>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</si>
  <si>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</si>
  <si>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</si>
  <si>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</si>
  <si>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</si>
  <si>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</si>
  <si>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</si>
  <si>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</si>
  <si>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</si>
  <si>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</si>
  <si>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</si>
  <si>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</si>
  <si>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</si>
  <si>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</si>
  <si>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</si>
  <si>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</si>
  <si>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</si>
  <si>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</si>
  <si>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</si>
  <si>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</si>
  <si>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</si>
  <si>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</si>
  <si>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</si>
  <si>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</si>
  <si>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</si>
  <si>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</si>
  <si>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</si>
  <si>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</si>
  <si>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</si>
  <si>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</si>
  <si>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</si>
  <si>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</si>
  <si>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</si>
  <si>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</si>
  <si>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</si>
  <si>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</si>
  <si>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</si>
  <si>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</si>
  <si>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</si>
  <si>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</si>
  <si>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</si>
  <si>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</si>
  <si>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</si>
  <si>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</si>
  <si>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</si>
  <si>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</si>
  <si>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</si>
  <si>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</si>
  <si>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</si>
  <si>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</si>
  <si>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</si>
  <si>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</si>
  <si>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</si>
  <si>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</si>
  <si>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</si>
  <si>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</si>
  <si>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</si>
  <si>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</si>
  <si>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</si>
  <si>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</si>
  <si>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</si>
  <si>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</si>
  <si>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</si>
  <si>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</si>
  <si>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</si>
  <si>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</si>
  <si>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</si>
  <si>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</si>
  <si>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</si>
  <si>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</si>
  <si>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</si>
  <si>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</si>
  <si>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</si>
  <si>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</si>
  <si>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</si>
  <si>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</si>
  <si>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</si>
  <si>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</si>
  <si>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</si>
  <si>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</si>
  <si>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</si>
  <si>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</si>
  <si>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</si>
  <si>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</si>
  <si>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</si>
  <si>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</si>
  <si>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</si>
  <si>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</si>
  <si>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</si>
  <si>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</si>
  <si>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</si>
  <si>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</si>
  <si>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</si>
  <si>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</si>
  <si>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</si>
  <si>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</si>
  <si>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</si>
  <si>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</si>
  <si>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</si>
  <si>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</si>
  <si>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</si>
  <si>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</si>
  <si>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</si>
  <si>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</si>
  <si>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</si>
  <si>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</si>
  <si>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</si>
  <si>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</si>
  <si>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</si>
  <si>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</si>
  <si>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</si>
  <si>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</si>
  <si>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</si>
  <si>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</si>
  <si>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</si>
  <si>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</si>
  <si>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</si>
  <si>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</si>
  <si>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</si>
  <si>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</si>
  <si>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</si>
  <si>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</si>
  <si>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</si>
  <si>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</si>
  <si>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</si>
  <si>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</si>
  <si>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</si>
  <si>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</si>
  <si>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</si>
  <si>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</si>
  <si>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</si>
  <si>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</si>
  <si>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</si>
  <si>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</si>
  <si>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</si>
  <si>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</si>
  <si>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</si>
  <si>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</si>
  <si>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</si>
  <si>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</si>
  <si>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</si>
  <si>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</si>
  <si>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</si>
  <si>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</si>
  <si>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</si>
  <si>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</si>
  <si>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</si>
  <si>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</si>
  <si>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</si>
  <si>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</si>
  <si>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</si>
  <si>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</si>
  <si>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</si>
  <si>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</si>
  <si>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</si>
  <si>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</si>
  <si>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</si>
  <si>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</si>
  <si>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</si>
  <si>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</si>
  <si>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</si>
  <si>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</si>
  <si>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</si>
  <si>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</si>
  <si>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</si>
  <si>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</si>
  <si>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</si>
  <si>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</si>
  <si>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</si>
  <si>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</si>
  <si>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</si>
  <si>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</si>
  <si>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</si>
  <si>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</si>
  <si>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</si>
  <si>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</si>
  <si>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</si>
  <si>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</si>
  <si>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</si>
  <si>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</si>
  <si>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</si>
  <si>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</si>
  <si>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</si>
  <si>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</si>
  <si>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</si>
  <si>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</si>
  <si>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</si>
  <si>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</si>
  <si>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</si>
  <si>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</si>
  <si>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</si>
  <si>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</si>
  <si>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</si>
  <si>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</si>
  <si>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</si>
  <si>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</si>
  <si>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</si>
  <si>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</si>
  <si>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</si>
  <si>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</si>
  <si>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</si>
  <si>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</si>
  <si>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</si>
  <si>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</si>
  <si>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</si>
  <si>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</si>
  <si>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</si>
  <si>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</si>
  <si>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</si>
  <si>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</si>
  <si>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</si>
  <si>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</si>
  <si>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</si>
  <si>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</si>
  <si>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</si>
  <si>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</si>
  <si>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</si>
  <si>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</si>
  <si>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</si>
  <si>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</si>
  <si>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</si>
  <si>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</si>
  <si>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</si>
  <si>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</si>
  <si>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</si>
  <si>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</si>
  <si>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</si>
  <si>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</si>
  <si>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</si>
  <si>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</si>
  <si>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</si>
  <si>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</si>
  <si>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</si>
  <si>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</si>
  <si>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</si>
  <si>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</si>
  <si>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</si>
  <si>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</si>
  <si>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</si>
  <si>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</si>
  <si>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</si>
  <si>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</si>
  <si>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</si>
  <si>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</si>
  <si>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</si>
  <si>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</si>
  <si>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</si>
  <si>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</si>
  <si>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</si>
  <si>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</si>
  <si>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</si>
  <si>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</si>
  <si>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</si>
  <si>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</si>
  <si>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</si>
  <si>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</si>
  <si>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</si>
  <si>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</si>
  <si>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</si>
  <si>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</si>
  <si>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</si>
  <si>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</si>
  <si>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</si>
  <si>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</si>
  <si>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</si>
  <si>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</si>
  <si>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</si>
  <si>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</si>
  <si>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</si>
  <si>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</si>
  <si>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</si>
  <si>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</si>
  <si>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</si>
  <si>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</si>
  <si>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</si>
  <si>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</si>
  <si>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</si>
  <si>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</si>
  <si>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</si>
  <si>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</si>
  <si>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</si>
  <si>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</si>
  <si>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</si>
  <si>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</si>
  <si>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</si>
  <si>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</si>
  <si>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</si>
  <si>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</si>
  <si>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</si>
  <si>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</si>
  <si>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</si>
  <si>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</si>
  <si>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</si>
  <si>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</si>
  <si>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</si>
  <si>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</si>
  <si>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</si>
  <si>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</si>
  <si>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</si>
  <si>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</si>
  <si>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</si>
  <si>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</si>
  <si>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</si>
  <si>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</si>
  <si>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</si>
  <si>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</si>
  <si>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</si>
  <si>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</si>
  <si>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</si>
  <si>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</si>
  <si>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</si>
  <si>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</si>
  <si>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</si>
  <si>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</si>
  <si>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</si>
  <si>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</si>
  <si>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</si>
  <si>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</si>
  <si>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</si>
  <si>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</si>
  <si>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</si>
  <si>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</si>
  <si>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</si>
  <si>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</si>
  <si>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</si>
  <si>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</si>
  <si>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</si>
  <si>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</si>
  <si>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</si>
  <si>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</si>
  <si>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</si>
  <si>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</si>
  <si>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</si>
  <si>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</si>
  <si>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</si>
  <si>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</si>
  <si>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</si>
  <si>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</si>
  <si>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</si>
  <si>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</si>
  <si>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</si>
  <si>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</si>
  <si>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</si>
  <si>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</si>
  <si>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</si>
  <si>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</si>
  <si>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</si>
  <si>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</si>
  <si>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</si>
  <si>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</si>
  <si>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</si>
  <si>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</si>
  <si>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</si>
  <si>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</si>
  <si>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</si>
  <si>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</si>
  <si>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</si>
  <si>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</si>
  <si>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</si>
  <si>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</si>
  <si>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</si>
  <si>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</si>
  <si>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</si>
  <si>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</si>
  <si>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</si>
  <si>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</si>
  <si>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</si>
  <si>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</si>
  <si>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</si>
  <si>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</si>
  <si>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</si>
  <si>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</si>
  <si>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</si>
  <si>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</si>
  <si>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</si>
  <si>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</si>
  <si>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</si>
  <si>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</si>
  <si>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</si>
  <si>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</si>
  <si>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</si>
  <si>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</si>
  <si>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</si>
  <si>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</si>
  <si>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</si>
  <si>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</si>
  <si>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</si>
  <si>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</si>
  <si>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</si>
  <si>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</si>
  <si>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</si>
  <si>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</si>
  <si>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</si>
  <si>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</si>
  <si>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</si>
  <si>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</si>
  <si>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</si>
  <si>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</si>
  <si>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</si>
  <si>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</si>
  <si>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</si>
  <si>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</si>
  <si>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</si>
  <si>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</si>
  <si>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</si>
  <si>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</si>
  <si>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</si>
  <si>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</si>
  <si>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</si>
  <si>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</si>
  <si>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</si>
  <si>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</si>
  <si>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</si>
  <si>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</si>
  <si>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</si>
  <si>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</si>
  <si>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</si>
  <si>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</si>
  <si>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</si>
  <si>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</si>
  <si>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</si>
  <si>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</si>
  <si>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</si>
  <si>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</si>
  <si>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</si>
  <si>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</si>
  <si>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</si>
  <si>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</si>
  <si>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</si>
  <si>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</si>
  <si>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</si>
  <si>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</si>
  <si>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</si>
  <si>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</si>
  <si>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</si>
  <si>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</si>
  <si>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</si>
  <si>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</si>
  <si>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</si>
  <si>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</si>
  <si>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</si>
  <si>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</si>
  <si>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</si>
  <si>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</si>
  <si>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</si>
  <si>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</si>
  <si>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</si>
  <si>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</si>
  <si>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</si>
  <si>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</si>
  <si>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</si>
  <si>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</si>
  <si>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</si>
  <si>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</si>
  <si>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</si>
  <si>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</si>
  <si>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</si>
  <si>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</si>
  <si>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</si>
  <si>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</si>
  <si>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</si>
  <si>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</si>
  <si>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</si>
  <si>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</si>
  <si>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</si>
  <si>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</si>
  <si>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</si>
  <si>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</si>
  <si>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</si>
  <si>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</si>
  <si>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</si>
  <si>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</si>
  <si>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</si>
  <si>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</si>
  <si>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</si>
  <si>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</si>
  <si>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</si>
  <si>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</si>
  <si>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</si>
  <si>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</si>
  <si>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</si>
  <si>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</si>
  <si>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</si>
  <si>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</si>
  <si>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</si>
  <si>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</si>
  <si>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</si>
  <si>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</si>
  <si>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</si>
  <si>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</si>
  <si>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</si>
  <si>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</si>
  <si>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</si>
  <si>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</si>
  <si>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</si>
  <si>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</si>
  <si>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</si>
  <si>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</si>
  <si>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</si>
  <si>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</si>
  <si>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</si>
  <si>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</si>
  <si>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</si>
  <si>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</si>
  <si>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</si>
  <si>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</si>
  <si>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</si>
  <si>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</si>
  <si>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</si>
  <si>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</si>
  <si>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</si>
  <si>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</si>
  <si>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</si>
  <si>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</si>
  <si>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</si>
  <si>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</si>
  <si>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</si>
  <si>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</si>
  <si>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</si>
  <si>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</si>
  <si>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</si>
  <si>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</si>
  <si>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</si>
  <si>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</si>
  <si>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</si>
  <si>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</si>
  <si>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</si>
  <si>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</si>
  <si>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</si>
  <si>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</si>
  <si>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</si>
  <si>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</si>
  <si>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</si>
  <si>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</si>
  <si>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</si>
  <si>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</si>
  <si>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</si>
  <si>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</si>
  <si>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</si>
  <si>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</si>
  <si>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</si>
  <si>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</si>
  <si>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</si>
  <si>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</si>
  <si>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</si>
  <si>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</si>
  <si>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</si>
  <si>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</si>
  <si>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</si>
  <si>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</si>
  <si>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</si>
  <si>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</si>
  <si>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</si>
  <si>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</si>
  <si>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</si>
  <si>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</si>
  <si>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</si>
  <si>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</si>
  <si>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</si>
  <si>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</si>
  <si>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</si>
  <si>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</si>
  <si>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</si>
  <si>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</si>
  <si>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</si>
  <si>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</si>
  <si>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</si>
  <si>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</si>
  <si>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</si>
  <si>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</si>
  <si>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</si>
  <si>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</si>
  <si>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</si>
  <si>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</si>
  <si>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</si>
  <si>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</si>
  <si>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</si>
  <si>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</si>
  <si>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</si>
  <si>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</si>
  <si>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</si>
  <si>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</si>
  <si>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</si>
  <si>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</si>
  <si>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</si>
  <si>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</si>
  <si>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</si>
  <si>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</si>
  <si>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</si>
  <si>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</si>
  <si>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</si>
  <si>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</si>
  <si>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</si>
  <si>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</si>
  <si>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</si>
  <si>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</si>
  <si>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</si>
  <si>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</si>
  <si>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</si>
  <si>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</si>
  <si>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</si>
  <si>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</si>
  <si>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</si>
  <si>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</si>
  <si>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</si>
  <si>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</si>
  <si>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</si>
  <si>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</si>
  <si>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</si>
  <si>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</si>
  <si>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</si>
  <si>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</si>
  <si>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</si>
  <si>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</si>
  <si>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</si>
  <si>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</si>
  <si>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</si>
  <si>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</si>
  <si>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</si>
  <si>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</si>
  <si>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</si>
  <si>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</si>
  <si>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</si>
  <si>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</si>
  <si>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</si>
  <si>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</si>
  <si>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</si>
  <si>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</si>
  <si>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</si>
  <si>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</si>
  <si>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</si>
  <si>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</si>
  <si>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</si>
  <si>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</si>
  <si>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</si>
  <si>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</si>
  <si>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</si>
  <si>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</si>
  <si>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</si>
  <si>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</si>
  <si>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</si>
  <si>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</si>
  <si>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</si>
  <si>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</si>
  <si>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</si>
  <si>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</si>
  <si>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</si>
  <si>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</si>
  <si>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</si>
  <si>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</si>
  <si>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</si>
  <si>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</si>
  <si>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</si>
  <si>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</si>
  <si>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</si>
  <si>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</si>
  <si>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</si>
  <si>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</si>
  <si>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</si>
  <si>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</si>
  <si>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</si>
  <si>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</si>
  <si>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</si>
  <si>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</si>
  <si>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</si>
  <si>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</si>
  <si>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</si>
  <si>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</si>
  <si>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</si>
  <si>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</si>
  <si>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</si>
  <si>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</si>
  <si>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</si>
  <si>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</si>
  <si>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</si>
  <si>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</si>
  <si>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</si>
  <si>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</si>
  <si>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</si>
  <si>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</si>
  <si>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</si>
  <si>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</si>
  <si>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</si>
  <si>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</si>
  <si>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</si>
  <si>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</si>
  <si>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</si>
  <si>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</si>
  <si>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</si>
  <si>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</si>
  <si>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</si>
  <si>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</si>
  <si>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</si>
  <si>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</si>
  <si>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</si>
  <si>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</si>
  <si>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</si>
  <si>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</si>
  <si>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</si>
  <si>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</si>
  <si>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</si>
  <si>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</si>
  <si>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</si>
  <si>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</si>
  <si>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</si>
  <si>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</si>
  <si>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</si>
  <si>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</si>
  <si>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</si>
  <si>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</si>
  <si>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</si>
  <si>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</si>
  <si>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</si>
  <si>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</si>
  <si>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</si>
  <si>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</si>
  <si>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</si>
  <si>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</si>
  <si>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</si>
  <si>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</si>
  <si>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</si>
  <si>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</si>
  <si>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</si>
  <si>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</si>
  <si>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</si>
  <si>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</si>
  <si>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</si>
  <si>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</si>
  <si>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</si>
  <si>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</si>
  <si>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</si>
  <si>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</si>
  <si>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</si>
  <si>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</si>
  <si>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</si>
  <si>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</si>
  <si>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</si>
  <si>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</si>
  <si>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</si>
  <si>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</si>
  <si>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</si>
  <si>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</si>
  <si>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</si>
  <si>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</si>
  <si>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</si>
  <si>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</si>
  <si>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</si>
  <si>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</si>
  <si>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</si>
  <si>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</si>
  <si>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</si>
  <si>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</si>
  <si>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</si>
  <si>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</si>
  <si>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</si>
  <si>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</si>
  <si>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</si>
  <si>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</si>
  <si>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</si>
  <si>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</si>
  <si>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</si>
  <si>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</si>
  <si>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</si>
  <si>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</si>
  <si>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</si>
  <si>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</si>
  <si>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</si>
  <si>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</si>
  <si>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</si>
  <si>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</si>
  <si>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</si>
  <si>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</si>
  <si>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</si>
  <si>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</si>
  <si>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</si>
  <si>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</si>
  <si>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</si>
  <si>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</si>
  <si>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</si>
  <si>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</si>
  <si>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</si>
  <si>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</si>
  <si>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</si>
  <si>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</si>
  <si>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</si>
  <si>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</si>
  <si>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</si>
  <si>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</si>
  <si>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</si>
  <si>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</si>
  <si>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</si>
  <si>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</si>
  <si>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</si>
  <si>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</si>
  <si>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</si>
  <si>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</si>
  <si>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</si>
  <si>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</si>
  <si>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</si>
  <si>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</si>
  <si>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</si>
  <si>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</si>
  <si>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</si>
  <si>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</si>
  <si>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</si>
  <si>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</si>
  <si>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</si>
  <si>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</si>
  <si>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</si>
  <si>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</si>
  <si>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</si>
  <si>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</si>
  <si>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</si>
  <si>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</si>
  <si>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</si>
  <si>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</si>
  <si>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</si>
  <si>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</si>
  <si>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</si>
  <si>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</si>
  <si>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</si>
  <si>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</si>
  <si>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</si>
  <si>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</si>
  <si>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</si>
  <si>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</si>
  <si>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</si>
  <si>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</si>
  <si>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</si>
  <si>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</si>
  <si>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</si>
  <si>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</si>
  <si>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</si>
  <si>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</si>
  <si>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</si>
  <si>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</si>
  <si>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</si>
  <si>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</si>
  <si>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</si>
  <si>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</si>
  <si>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</si>
  <si>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</si>
  <si>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</si>
  <si>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</si>
  <si>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</si>
  <si>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</si>
  <si>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</si>
  <si>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</si>
  <si>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</si>
  <si>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</si>
  <si>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</si>
  <si>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</si>
  <si>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</si>
  <si>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</si>
  <si>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</si>
  <si>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</si>
  <si>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</si>
  <si>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</si>
  <si>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</si>
  <si>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</si>
  <si>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</si>
  <si>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</si>
  <si>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</si>
  <si>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</si>
  <si>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</si>
  <si>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</si>
  <si>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</si>
  <si>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</si>
  <si>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</si>
  <si>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</si>
  <si>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</si>
  <si>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</si>
  <si>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</si>
  <si>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</si>
  <si>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</si>
  <si>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</si>
  <si>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</si>
  <si>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</si>
  <si>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</si>
  <si>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</si>
  <si>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</si>
  <si>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</si>
  <si>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</si>
  <si>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</si>
  <si>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</si>
  <si>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</si>
  <si>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</si>
  <si>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</si>
  <si>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</si>
  <si>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</si>
  <si>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</si>
  <si>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</si>
  <si>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</si>
  <si>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</si>
  <si>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</si>
  <si>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</si>
  <si>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</si>
  <si>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</si>
  <si>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</si>
  <si>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</si>
  <si>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</si>
  <si>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</si>
  <si>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</si>
  <si>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</si>
  <si>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</si>
  <si>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</si>
  <si>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</si>
  <si>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</si>
  <si>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</si>
  <si>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</si>
  <si>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</si>
  <si>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</si>
  <si>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</si>
  <si>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</si>
  <si>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</si>
  <si>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</si>
  <si>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</si>
  <si>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</si>
  <si>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</si>
  <si>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</si>
  <si>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</si>
  <si>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</si>
  <si>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</si>
  <si>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</si>
  <si>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</si>
  <si>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</si>
  <si>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</si>
  <si>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</si>
  <si>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</si>
  <si>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</si>
  <si>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</si>
  <si>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</si>
  <si>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</si>
  <si>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</si>
  <si>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</si>
  <si>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</si>
  <si>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</si>
  <si>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</si>
  <si>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</si>
  <si>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</si>
  <si>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</si>
  <si>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</si>
  <si>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</si>
  <si>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</si>
  <si>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</si>
  <si>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</si>
  <si>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</si>
  <si>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</si>
  <si>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</si>
  <si>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</si>
  <si>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</si>
  <si>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</si>
  <si>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</si>
  <si>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</si>
  <si>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</si>
  <si>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</si>
  <si>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</si>
  <si>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</si>
  <si>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</si>
  <si>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</si>
  <si>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</si>
  <si>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</si>
  <si>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</si>
  <si>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</si>
  <si>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</si>
  <si>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</si>
  <si>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</si>
  <si>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</si>
  <si>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</si>
  <si>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</si>
  <si>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</si>
  <si>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</si>
  <si>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</si>
  <si>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</si>
  <si>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</si>
  <si>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</si>
  <si>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</si>
  <si>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</si>
  <si>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</si>
  <si>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</si>
  <si>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</si>
  <si>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</si>
  <si>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</si>
  <si>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</si>
  <si>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</si>
  <si>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</si>
  <si>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</si>
  <si>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</si>
  <si>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</si>
  <si>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</si>
  <si>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</si>
  <si>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</si>
  <si>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</si>
  <si>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</si>
  <si>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</si>
  <si>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</si>
  <si>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</si>
  <si>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</si>
  <si>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</si>
  <si>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</si>
  <si>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</si>
  <si>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</si>
  <si>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</si>
  <si>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</si>
  <si>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</si>
  <si>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</si>
  <si>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</si>
  <si>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</si>
  <si>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</si>
  <si>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</si>
  <si>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</si>
  <si>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</si>
  <si>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</si>
  <si>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</si>
  <si>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</si>
  <si>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</si>
  <si>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</si>
  <si>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</si>
  <si>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</si>
  <si>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</si>
  <si>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</si>
  <si>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</si>
  <si>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</si>
  <si>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</si>
  <si>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</si>
  <si>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</si>
  <si>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</si>
  <si>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</si>
  <si>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</si>
  <si>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</si>
  <si>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</si>
  <si>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</si>
  <si>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</si>
  <si>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</si>
  <si>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</si>
  <si>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</si>
  <si>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</si>
  <si>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</si>
  <si>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</si>
  <si>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</si>
  <si>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</si>
  <si>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</si>
  <si>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</si>
  <si>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</si>
  <si>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</si>
  <si>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</si>
  <si>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</si>
  <si>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</si>
  <si>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</si>
  <si>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</si>
  <si>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</si>
  <si>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</si>
  <si>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</si>
  <si>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</si>
  <si>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</si>
  <si>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</si>
  <si>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</si>
  <si>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</si>
  <si>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</si>
  <si>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</si>
  <si>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</si>
  <si>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</si>
  <si>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</si>
  <si>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</si>
  <si>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</si>
  <si>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</si>
  <si>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</si>
  <si>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</si>
  <si>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</si>
  <si>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</si>
  <si>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</si>
  <si>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</si>
  <si>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</si>
  <si>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</si>
  <si>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</si>
  <si>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</si>
  <si>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</si>
  <si>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</si>
  <si>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</si>
  <si>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</si>
  <si>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</si>
  <si>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</si>
  <si>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</si>
  <si>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</si>
  <si>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</si>
  <si>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</si>
  <si>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</si>
  <si>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</si>
  <si>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</si>
  <si>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</si>
  <si>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</si>
  <si>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</si>
  <si>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</si>
  <si>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</si>
  <si>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</si>
  <si>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</si>
  <si>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</si>
  <si>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</si>
  <si>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</si>
  <si>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</si>
  <si>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</si>
  <si>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</si>
  <si>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</si>
  <si>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</si>
  <si>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</si>
  <si>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</si>
  <si>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</si>
  <si>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</si>
  <si>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</si>
  <si>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</si>
  <si>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</si>
  <si>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</si>
  <si>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</si>
  <si>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</si>
  <si>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</si>
  <si>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</si>
  <si>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</si>
  <si>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</si>
  <si>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</si>
  <si>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</si>
  <si>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</si>
  <si>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</si>
  <si>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</si>
  <si>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</si>
  <si>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</si>
  <si>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</si>
  <si>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</si>
  <si>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</si>
  <si>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</si>
  <si>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</si>
  <si>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</si>
  <si>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</si>
  <si>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</si>
  <si>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</si>
  <si>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</si>
  <si>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</si>
  <si>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</si>
  <si>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</si>
  <si>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</si>
  <si>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</si>
  <si>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</si>
  <si>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</si>
  <si>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</si>
  <si>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</si>
  <si>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</si>
  <si>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</si>
  <si>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</si>
  <si>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</si>
  <si>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</si>
  <si>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</si>
  <si>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</si>
  <si>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</si>
  <si>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</si>
  <si>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</si>
  <si>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</si>
  <si>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</si>
  <si>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</si>
  <si>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</si>
  <si>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</si>
  <si>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</si>
  <si>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</si>
  <si>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</si>
  <si>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</si>
  <si>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</si>
  <si>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</si>
  <si>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</si>
  <si>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</si>
  <si>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</si>
  <si>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</si>
  <si>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</si>
  <si>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</si>
  <si>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</si>
  <si>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</si>
  <si>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</si>
  <si>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</si>
  <si>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</si>
  <si>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</si>
  <si>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</si>
  <si>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</si>
  <si>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</si>
  <si>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</si>
  <si>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</si>
  <si>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</si>
  <si>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</si>
  <si>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</si>
  <si>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</si>
  <si>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</si>
  <si>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</si>
  <si>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</si>
  <si>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</si>
  <si>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</si>
  <si>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</si>
  <si>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</si>
  <si>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</si>
  <si>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</si>
  <si>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</si>
  <si>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</si>
  <si>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</si>
  <si>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</si>
  <si>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</si>
  <si>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</si>
  <si>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</si>
  <si>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</si>
  <si>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</si>
  <si>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</si>
  <si>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</si>
  <si>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</si>
  <si>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</si>
  <si>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</si>
  <si>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</si>
  <si>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</si>
  <si>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</si>
  <si>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</si>
  <si>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</si>
  <si>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</si>
  <si>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</si>
  <si>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</si>
  <si>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</si>
  <si>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</si>
  <si>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</si>
  <si>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</si>
  <si>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</si>
  <si>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</si>
  <si>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</si>
  <si>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</si>
  <si>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</si>
  <si>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</si>
  <si>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</si>
  <si>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</si>
  <si>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</si>
  <si>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</si>
  <si>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</si>
  <si>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</si>
  <si>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</si>
  <si>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</si>
  <si>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</si>
  <si>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</si>
  <si>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</si>
  <si>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</si>
  <si>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</si>
  <si>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</si>
  <si>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</si>
  <si>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</si>
  <si>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</si>
  <si>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</si>
  <si>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</si>
  <si>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</si>
  <si>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</si>
  <si>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</si>
  <si>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</si>
  <si>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</si>
  <si>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</si>
  <si>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</si>
  <si>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</si>
  <si>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</si>
  <si>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</si>
  <si>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</si>
  <si>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</si>
  <si>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</si>
  <si>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</si>
  <si>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</si>
  <si>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</si>
  <si>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</si>
  <si>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</si>
  <si>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</si>
  <si>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</si>
  <si>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</si>
  <si>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</si>
  <si>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</si>
  <si>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</si>
  <si>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</si>
  <si>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</si>
  <si>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</si>
  <si>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</si>
  <si>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</si>
  <si>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</si>
  <si>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</si>
  <si>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</si>
  <si>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</si>
  <si>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</si>
  <si>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</si>
  <si>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</si>
  <si>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</si>
  <si>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</si>
  <si>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</si>
  <si>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</si>
  <si>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</si>
  <si>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</si>
  <si>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</si>
  <si>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</si>
  <si>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</si>
  <si>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</si>
  <si>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</si>
  <si>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</si>
  <si>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</si>
  <si>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</si>
  <si>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</si>
  <si>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</si>
  <si>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</si>
  <si>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</si>
  <si>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</si>
  <si>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</si>
  <si>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</si>
  <si>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</si>
  <si>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</si>
  <si>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</si>
  <si>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</si>
  <si>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</si>
  <si>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</si>
  <si>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</si>
  <si>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</si>
  <si>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</si>
  <si>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</si>
  <si>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</si>
  <si>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</si>
  <si>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</si>
  <si>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</si>
  <si>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</si>
  <si>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</si>
  <si>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</si>
  <si>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</si>
  <si>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</si>
  <si>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</si>
  <si>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</si>
  <si>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</si>
  <si>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</si>
  <si>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</si>
  <si>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</si>
  <si>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</si>
  <si>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</si>
  <si>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</si>
  <si>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</si>
  <si>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</si>
  <si>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</si>
  <si>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</si>
  <si>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</si>
  <si>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</si>
  <si>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</si>
  <si>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</si>
  <si>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</si>
  <si>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</si>
  <si>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</si>
  <si>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</si>
  <si>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</si>
  <si>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</si>
  <si>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</si>
  <si>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</si>
  <si>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</si>
  <si>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</si>
  <si>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</si>
  <si>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</si>
  <si>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</si>
  <si>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</si>
  <si>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</si>
  <si>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</si>
  <si>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</si>
  <si>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</si>
  <si>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</si>
  <si>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</si>
  <si>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</si>
  <si>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</si>
  <si>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</si>
  <si>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</si>
  <si>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</si>
  <si>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</si>
  <si>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</si>
  <si>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</si>
  <si>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</si>
  <si>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</si>
  <si>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</si>
  <si>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</si>
  <si>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</si>
  <si>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</si>
  <si>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</si>
  <si>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</si>
  <si>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</si>
  <si>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</si>
  <si>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</si>
  <si>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</si>
  <si>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</si>
  <si>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</si>
  <si>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</si>
  <si>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</si>
  <si>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</si>
  <si>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</si>
  <si>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</si>
  <si>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</si>
  <si>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</si>
  <si>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</si>
  <si>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</si>
  <si>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</si>
  <si>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</si>
  <si>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</si>
  <si>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</si>
  <si>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</si>
  <si>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</si>
  <si>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</si>
  <si>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</si>
  <si>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</si>
  <si>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</si>
  <si>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</si>
  <si>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</si>
  <si>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</si>
  <si>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</si>
  <si>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</si>
  <si>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</si>
  <si>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</si>
  <si>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</si>
  <si>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</si>
  <si>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</si>
  <si>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</si>
  <si>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</si>
  <si>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</si>
  <si>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</si>
  <si>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</si>
  <si>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</si>
  <si>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</si>
  <si>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</si>
  <si>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</si>
  <si>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</si>
  <si>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</si>
  <si>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</si>
  <si>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</si>
  <si>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</si>
  <si>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</si>
  <si>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</si>
  <si>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</si>
  <si>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</si>
  <si>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</si>
  <si>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</si>
  <si>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</si>
  <si>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</si>
  <si>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</si>
  <si>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</si>
  <si>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</si>
  <si>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</si>
  <si>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</si>
  <si>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</si>
  <si>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</si>
  <si>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</si>
  <si>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</si>
  <si>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</si>
  <si>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</si>
  <si>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</si>
  <si>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</si>
  <si>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</si>
  <si>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</si>
  <si>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</si>
  <si>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</si>
  <si>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</si>
  <si>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</si>
  <si>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</si>
  <si>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</si>
  <si>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</si>
  <si>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</si>
  <si>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</si>
  <si>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</si>
  <si>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</si>
  <si>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</si>
  <si>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</si>
  <si>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</si>
  <si>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</si>
  <si>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</si>
  <si>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</si>
  <si>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</si>
  <si>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</si>
  <si>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</si>
  <si>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</si>
  <si>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</si>
  <si>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</si>
  <si>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</si>
  <si>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</si>
  <si>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</si>
  <si>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</si>
  <si>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</si>
  <si>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</si>
  <si>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</si>
  <si>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</si>
  <si>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</si>
  <si>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</si>
  <si>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</si>
  <si>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</si>
  <si>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</si>
  <si>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</si>
  <si>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</si>
  <si>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</si>
  <si>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</si>
  <si>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</si>
  <si>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</si>
  <si>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</si>
  <si>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</si>
  <si>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</si>
  <si>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</si>
  <si>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</si>
  <si>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</si>
  <si>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</si>
  <si>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</si>
  <si>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</si>
  <si>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</si>
  <si>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</si>
  <si>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</si>
  <si>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</si>
  <si>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</si>
  <si>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</si>
  <si>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</si>
  <si>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</si>
  <si>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</si>
  <si>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</si>
  <si>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</si>
  <si>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</si>
  <si>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</si>
  <si>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</si>
  <si>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</si>
  <si>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</si>
  <si>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</si>
  <si>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</si>
  <si>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</si>
  <si>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</si>
  <si>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</si>
  <si>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</si>
  <si>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</si>
  <si>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</si>
  <si>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</si>
  <si>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</si>
  <si>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</si>
  <si>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</si>
  <si>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</si>
  <si>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</si>
  <si>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</si>
  <si>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</si>
  <si>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</si>
  <si>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</si>
  <si>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</si>
  <si>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</si>
  <si>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</si>
  <si>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</si>
  <si>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</si>
  <si>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</si>
  <si>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</si>
  <si>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</si>
  <si>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</si>
  <si>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</si>
  <si>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</si>
  <si>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</si>
  <si>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</si>
  <si>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</si>
  <si>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</si>
  <si>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</si>
  <si>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</si>
  <si>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</si>
  <si>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</si>
  <si>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</si>
  <si>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</si>
  <si>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</si>
  <si>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</si>
  <si>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</si>
  <si>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</si>
  <si>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</si>
  <si>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</si>
  <si>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</si>
  <si>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</si>
  <si>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</si>
  <si>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</si>
  <si>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</si>
  <si>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</si>
  <si>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</si>
  <si>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</si>
  <si>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</si>
  <si>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</si>
  <si>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</si>
  <si>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</si>
  <si>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</si>
  <si>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</si>
  <si>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</si>
  <si>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</si>
  <si>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</si>
  <si>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</si>
  <si>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</si>
  <si>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</si>
  <si>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</si>
  <si>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</si>
  <si>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</si>
  <si>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</si>
  <si>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</si>
  <si>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</si>
  <si>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</si>
  <si>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</si>
  <si>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</si>
  <si>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</si>
  <si>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</si>
  <si>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</si>
  <si>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</si>
  <si>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</si>
  <si>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</si>
  <si>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</si>
  <si>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</si>
  <si>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</si>
  <si>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</si>
  <si>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</si>
  <si>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</si>
  <si>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</si>
  <si>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</si>
  <si>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</si>
  <si>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</si>
  <si>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</si>
  <si>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</si>
  <si>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</si>
  <si>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</si>
  <si>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</si>
  <si>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</si>
  <si>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</si>
  <si>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</si>
  <si>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</si>
  <si>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</si>
  <si>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</si>
  <si>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</si>
  <si>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</si>
  <si>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</si>
  <si>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</si>
  <si>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</si>
  <si>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</si>
  <si>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</si>
  <si>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</si>
  <si>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</si>
  <si>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</si>
  <si>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</si>
  <si>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</si>
  <si>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</si>
  <si>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</si>
  <si>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</si>
  <si>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</si>
  <si>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</si>
  <si>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</si>
  <si>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</si>
  <si>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</si>
  <si>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</si>
  <si>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</si>
  <si>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</si>
  <si>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</si>
  <si>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</si>
  <si>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</si>
  <si>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</si>
  <si>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</si>
  <si>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</si>
  <si>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</si>
  <si>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</si>
  <si>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</si>
  <si>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</si>
  <si>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</si>
  <si>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</si>
  <si>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</si>
  <si>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</si>
  <si>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</si>
  <si>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</si>
  <si>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</si>
  <si>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</si>
  <si>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</si>
  <si>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</si>
  <si>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</si>
  <si>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</si>
  <si>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</si>
  <si>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</si>
  <si>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</si>
  <si>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</si>
  <si>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</si>
  <si>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</si>
  <si>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</si>
  <si>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</si>
  <si>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</si>
  <si>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</si>
  <si>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</si>
  <si>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</si>
  <si>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</si>
  <si>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</si>
  <si>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</si>
  <si>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</si>
  <si>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</si>
  <si>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</si>
  <si>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</si>
  <si>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</si>
  <si>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</si>
  <si>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</si>
  <si>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</si>
  <si>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</si>
  <si>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</si>
  <si>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</si>
  <si>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</si>
  <si>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</si>
  <si>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</si>
  <si>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</si>
  <si>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</si>
  <si>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</si>
  <si>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</si>
  <si>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</si>
  <si>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</si>
  <si>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</si>
  <si>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</si>
  <si>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</si>
  <si>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</si>
  <si>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</si>
  <si>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</si>
  <si>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</si>
  <si>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</si>
  <si>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</si>
  <si>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</si>
  <si>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</si>
  <si>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</si>
  <si>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</si>
  <si>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</si>
  <si>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</si>
  <si>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</si>
  <si>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</si>
  <si>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</si>
  <si>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</si>
  <si>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</si>
  <si>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</si>
  <si>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</si>
  <si>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</si>
  <si>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</si>
  <si>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</si>
  <si>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</si>
  <si>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</si>
  <si>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</si>
  <si>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</si>
  <si>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</si>
  <si>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</si>
  <si>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</si>
  <si>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</si>
  <si>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</si>
  <si>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</si>
  <si>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</si>
  <si>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</si>
  <si>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</si>
  <si>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</si>
  <si>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</si>
  <si>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</si>
  <si>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</si>
  <si>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</si>
  <si>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</si>
  <si>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</si>
  <si>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</si>
  <si>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</si>
  <si>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</si>
  <si>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</si>
  <si>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</si>
  <si>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</si>
  <si>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</si>
  <si>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</si>
  <si>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</si>
  <si>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</si>
  <si>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</si>
  <si>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</si>
  <si>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</si>
  <si>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</si>
  <si>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</si>
  <si>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</si>
  <si>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</si>
  <si>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</si>
  <si>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</si>
  <si>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</si>
  <si>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</si>
  <si>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</si>
  <si>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</si>
  <si>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</si>
  <si>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</si>
  <si>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</si>
  <si>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</si>
  <si>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</si>
  <si>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</si>
  <si>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</si>
  <si>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</si>
  <si>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</si>
  <si>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</si>
  <si>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</si>
  <si>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</si>
  <si>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</si>
  <si>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</si>
  <si>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</si>
  <si>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</si>
  <si>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</si>
  <si>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</si>
  <si>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</si>
  <si>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</si>
  <si>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</si>
  <si>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</si>
  <si>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</si>
  <si>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Converison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</si>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</sst>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Pivot!PivotTable5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93-4949-8753-289A9579ED1F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93-4949-8753-289A9579ED1F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93-4949-8753-289A9579ED1F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193-4949-8753-289A9579E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1643424"/>
        <c:axId val="1230469760"/>
      </c:barChart>
      <c:catAx>
        <c:axId val="123164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469760"/>
        <c:crosses val="autoZero"/>
        <c:auto val="1"/>
        <c:lblAlgn val="ctr"/>
        <c:lblOffset val="100"/>
        <c:noMultiLvlLbl val="0"/>
      </c:catAx>
      <c:valAx>
        <c:axId val="123046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64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[KickstarterAnalysis.xlsx]Sub-Category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6-794D-B7AF-4896BDB2D392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6-794D-B7AF-4896BDB2D392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6-794D-B7AF-4896BDB2D392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6-794D-B7AF-4896BDB2D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1032624"/>
        <c:axId val="1262756288"/>
      </c:barChart>
      <c:catAx>
        <c:axId val="123103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56288"/>
        <c:crosses val="autoZero"/>
        <c:auto val="1"/>
        <c:lblAlgn val="ctr"/>
        <c:lblOffset val="100"/>
        <c:noMultiLvlLbl val="0"/>
      </c:catAx>
      <c:valAx>
        <c:axId val="12627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03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[KickstarterAnalysis.xlsx]Date Pivot!PivotTable9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7-AE4C-AAB6-23C2FA449250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57-AE4C-AAB6-23C2FA449250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57-AE4C-AAB6-23C2FA449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483632"/>
        <c:axId val="1268729248"/>
      </c:lineChart>
      <c:catAx>
        <c:axId val="126548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729248"/>
        <c:crosses val="autoZero"/>
        <c:auto val="1"/>
        <c:lblAlgn val="ctr"/>
        <c:lblOffset val="100"/>
        <c:noMultiLvlLbl val="0"/>
      </c:catAx>
      <c:valAx>
        <c:axId val="12687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48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9A-B945-ABB4-EF1540AFDAED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9A-B945-ABB4-EF1540AFDAED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9A-B945-ABB4-EF1540AFD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248736"/>
        <c:axId val="1264123696"/>
      </c:lineChart>
      <c:catAx>
        <c:axId val="126424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123696"/>
        <c:crosses val="autoZero"/>
        <c:auto val="1"/>
        <c:lblAlgn val="ctr"/>
        <c:lblOffset val="100"/>
        <c:noMultiLvlLbl val="0"/>
      </c:catAx>
      <c:valAx>
        <c:axId val="12641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24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63500</xdr:rowOff>
    </xdr:from>
    <xdr:to>
      <xdr:col>17</xdr:col>
      <xdr:colOff>152400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7FA51F-F759-B745-9957-E6D1C0E1A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177800</xdr:rowOff>
    </xdr:from>
    <xdr:to>
      <xdr:col>16</xdr:col>
      <xdr:colOff>749300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2E082-16B9-9543-AE10-5856F9C7C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1</xdr:row>
      <xdr:rowOff>177800</xdr:rowOff>
    </xdr:from>
    <xdr:to>
      <xdr:col>16</xdr:col>
      <xdr:colOff>63500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1C0F9-8516-7847-93D2-E62698CD7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908050</xdr:colOff>
      <xdr:row>14</xdr:row>
      <xdr:rowOff>127000</xdr:rowOff>
    </xdr:from>
    <xdr:to>
      <xdr:col>11</xdr:col>
      <xdr:colOff>571500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9F8DB4-4638-5E4B-B70A-E816FD120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co" refreshedDate="43689.606602546293" createdVersion="6" refreshedVersion="6" minRefreshableVersion="3" recordCount="4114" xr:uid="{D196F0C1-BE19-7D4A-AC84-1347373F104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is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co" refreshedDate="43689.62138715278" createdVersion="6" refreshedVersion="6" minRefreshableVersion="3" recordCount="4114" xr:uid="{1A17DBF7-2CAB-0F4A-BED9-E12AB492080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89887-4B52-5F48-9422-F82A78CC8487}" name="PivotTable5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863F2-DDF8-AE4A-B418-A193758B9126}" name="PivotTable7" cacheId="79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B260F-088B-EF44-AF51-9366EF3638C3}" name="PivotTable9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5B664-47A9-7F43-86C5-C5835E960F14}">
  <sheetPr codeName="Sheet1"/>
  <dimension ref="A1:F14"/>
  <sheetViews>
    <sheetView workbookViewId="0">
      <selection activeCell="E3" sqref="E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86D3D-7E71-FA49-B932-2A8576669380}">
  <sheetPr codeName="Sheet2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8308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D63F-E73E-2346-AE47-D1CF2E2DAD83}">
  <sheetPr codeName="Sheet3"/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8308</v>
      </c>
      <c r="B1" t="s">
        <v>8360</v>
      </c>
    </row>
    <row r="2" spans="1:5" x14ac:dyDescent="0.2">
      <c r="A2" s="7" t="s">
        <v>8379</v>
      </c>
      <c r="B2" t="s">
        <v>8360</v>
      </c>
    </row>
    <row r="4" spans="1:5" x14ac:dyDescent="0.2">
      <c r="A4" s="7" t="s">
        <v>8363</v>
      </c>
      <c r="B4" s="7" t="s">
        <v>8364</v>
      </c>
    </row>
    <row r="5" spans="1:5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1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C2" zoomScale="70" zoomScaleNormal="7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0.83203125" customWidth="1"/>
    <col min="18" max="18" width="11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B049-2639-B542-84A2-D4ABA3F3D39E}">
  <sheetPr codeName="Sheet5"/>
  <dimension ref="A1:H13"/>
  <sheetViews>
    <sheetView workbookViewId="0">
      <selection activeCell="M11" sqref="M11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s="12" t="s">
        <v>8388</v>
      </c>
      <c r="B2">
        <f>COUNTIFS(Data!$D:$D,"&lt;1000",Data!$F:$F,"=successful")</f>
        <v>322</v>
      </c>
      <c r="C2">
        <f>COUNTIFS(Data!$D:$D,"&lt;1000",Data!$F:$F,"=failed")</f>
        <v>113</v>
      </c>
      <c r="D2">
        <f>COUNTIFS(Data!$D:$D,"&lt;1000",Data!$F:$F,"=canceled")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s="12" t="s">
        <v>8389</v>
      </c>
      <c r="B3">
        <f>COUNTIFS(Data!$D:$D,"&gt;=1000",Data!$D:$D,"&lt;=4999",Data!$F:$F,"=successful")</f>
        <v>932</v>
      </c>
      <c r="C3">
        <f>COUNTIFS(Data!$D:$D,"&gt;=1000",Data!$D:$D,"&lt;=4999",Data!$F:$F,"=failed")</f>
        <v>420</v>
      </c>
      <c r="D3">
        <f>COUNTIFS(Data!$D:$D,"&gt;=1000",Data!$D:$D,"&lt;=4999",Data!$F:$F,"=canceled")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">
      <c r="A4" s="12" t="s">
        <v>8390</v>
      </c>
      <c r="B4">
        <f>COUNTIFS(Data!$D:$D,"&gt;=5000",Data!$D:$D,"&lt;=9999",Data!$F:$F,"=successful")</f>
        <v>381</v>
      </c>
      <c r="C4">
        <f>COUNTIFS(Data!$D:$D,"&gt;=5000",Data!$D:$D,"&lt;=9999",Data!$F:$F,"=failed")</f>
        <v>283</v>
      </c>
      <c r="D4">
        <f>COUNTIFS(Data!$D:$D,"&gt;=5000",Data!$D:$D,"&lt;=9999",Data!$F:$F,"=canceled")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2" t="s">
        <v>8391</v>
      </c>
      <c r="B5">
        <f>COUNTIFS(Data!$D:$D,"&gt;=10000",Data!$D:$D,"&lt;=14999",Data!$F:$F,"=successful")</f>
        <v>168</v>
      </c>
      <c r="C5">
        <f>COUNTIFS(Data!$D:$D,"&gt;=10000",Data!$D:$D,"&lt;=14999",Data!$F:$F,"=failed")</f>
        <v>144</v>
      </c>
      <c r="D5">
        <f>COUNTIFS(Data!$D:$D,"&gt;=10000",Data!$D:$D,"&lt;=14999",Data!$F:$F,"=canceled")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2" t="s">
        <v>8392</v>
      </c>
      <c r="B6">
        <f>COUNTIFS(Data!$D:$D,"&gt;=15000",Data!$D:$D,"&lt;=19999",Data!$F:$F,"=successful")</f>
        <v>94</v>
      </c>
      <c r="C6">
        <f>COUNTIFS(Data!$D:$D,"&gt;=15000",Data!$D:$D,"&lt;=19999",Data!$F:$F,"=failed")</f>
        <v>90</v>
      </c>
      <c r="D6">
        <f>COUNTIFS(Data!$D:$D,"&gt;=15000",Data!$D:$D,"&lt;=19999",Data!$F:$F,"=canceled")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2" t="s">
        <v>8393</v>
      </c>
      <c r="B7">
        <f>COUNTIFS(Data!$D:$D,"&gt;=20000",Data!$D:$D,"&lt;=24999",Data!$F:$F,"=successful")</f>
        <v>62</v>
      </c>
      <c r="C7">
        <f>COUNTIFS(Data!$D:$D,"&gt;=20000",Data!$D:$D,"&lt;=24999",Data!$F:$F,"=failed")</f>
        <v>72</v>
      </c>
      <c r="D7">
        <f>COUNTIFS(Data!$D:$D,"&gt;=20000",Data!$D:$D,"&lt;=24999",Data!$F:$F,"=canceled")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2" t="s">
        <v>8394</v>
      </c>
      <c r="B8">
        <f>COUNTIFS(Data!$D:$D,"&gt;=25000",Data!$D:$D,"&lt;=29999",Data!$F:$F,"=successful")</f>
        <v>55</v>
      </c>
      <c r="C8">
        <f>COUNTIFS(Data!$D:$D,"&gt;=25000",Data!$D:$D,"&lt;=29999",Data!$F:$F,"=failed")</f>
        <v>64</v>
      </c>
      <c r="D8">
        <f>COUNTIFS(Data!$D:$D,"&gt;=25000",Data!$D:$D,"&lt;=29999",Data!$F:$F,"=canceled")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2" t="s">
        <v>8395</v>
      </c>
      <c r="B9">
        <f>COUNTIFS(Data!$D:$D,"&gt;=30000",Data!$D:$D,"&lt;=34999",Data!$F:$F,"=successful")</f>
        <v>32</v>
      </c>
      <c r="C9">
        <f>COUNTIFS(Data!$D:$D,"&gt;=30000",Data!$D:$D,"&lt;=34999",Data!$F:$F,"=failed")</f>
        <v>37</v>
      </c>
      <c r="D9">
        <f>COUNTIFS(Data!$D:$D,"&gt;=30000",Data!$D:$D,"&lt;=34999",Data!$F:$F,"=canceled")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2" t="s">
        <v>8396</v>
      </c>
      <c r="B10">
        <f>COUNTIFS(Data!$D:$D,"&gt;=35000",Data!$D:$D,"&lt;=39999",Data!$F:$F,"=successful")</f>
        <v>26</v>
      </c>
      <c r="C10">
        <f>COUNTIFS(Data!$D:$D,"&gt;=35000",Data!$D:$D,"&lt;=39999",Data!$F:$F,"=failed")</f>
        <v>22</v>
      </c>
      <c r="D10">
        <f>COUNTIFS(Data!$D:$D,"&gt;=35000",Data!$D:$D,"&lt;=39999",Data!$F:$F,"=canceled")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2" t="s">
        <v>8397</v>
      </c>
      <c r="B11">
        <f>COUNTIFS(Data!$D:$D,"&gt;=40000",Data!$D:$D,"&lt;=44999",Data!$F:$F,"=successful")</f>
        <v>21</v>
      </c>
      <c r="C11">
        <f>COUNTIFS(Data!$D:$D,"&gt;=40000",Data!$D:$D,"&lt;=44999",Data!$F:$F,"=failed")</f>
        <v>16</v>
      </c>
      <c r="D11">
        <f>COUNTIFS(Data!$D:$D,"&gt;=40000",Data!$D:$D,"&lt;=44999",Data!$F:$F,"=canceled")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2" t="s">
        <v>8398</v>
      </c>
      <c r="B12">
        <f>COUNTIFS(Data!$D:$D,"&gt;=45000",Data!$D:$D,"&lt;=49999",Data!$F:$F,"=successful")</f>
        <v>6</v>
      </c>
      <c r="C12">
        <f>COUNTIFS(Data!$D:$D,"&gt;=45000",Data!$D:$D,"&lt;=49999",Data!$F:$F,"=failed")</f>
        <v>11</v>
      </c>
      <c r="D12">
        <f>COUNTIFS(Data!$D:$D,"&gt;=45000",Data!$D:$D,"&lt;=49999",Data!$F:$F,"=canceled")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2" t="s">
        <v>8399</v>
      </c>
      <c r="B13">
        <f>COUNTIFS(Data!$D:$D,"&gt;=50000",Data!$F:$F,"=successful")</f>
        <v>86</v>
      </c>
      <c r="C13">
        <f>COUNTIFS(Data!$D:$D,"&gt;=50000",Data!$F:$F,"=failed")</f>
        <v>258</v>
      </c>
      <c r="D13">
        <f>COUNTIFS(Data!$D:$D,"&gt;=50000",Data!$F:$F,"=canceled")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Sub-Category Pivot</vt:lpstr>
      <vt:lpstr>Date Pivot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jco</cp:lastModifiedBy>
  <dcterms:created xsi:type="dcterms:W3CDTF">2017-04-20T15:17:24Z</dcterms:created>
  <dcterms:modified xsi:type="dcterms:W3CDTF">2019-08-15T22:56:43Z</dcterms:modified>
</cp:coreProperties>
</file>