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filterPrivacy="1" codeName="ThisWorkbook"/>
  <xr:revisionPtr revIDLastSave="0" documentId="8_{0E4ECC70-CC28-45CC-9290-ED20D81F97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(Activities[Id]=calcs!$C1)*(Activities[START]&lt;=calcs!A$31)*((Activities[END]&gt;=calcs!A$31)+(LEN(Activities[END])=0)*(Activities[START]=calcs!A$31))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Activities[[#Headers],[ACTIVITY]]</definedName>
    <definedName name="WindowDays">calcs!$D$29</definedName>
    <definedName name="WindowOffset">calcs!$D$26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5" i="1" s="1"/>
  <c r="D6" i="1" s="1"/>
  <c r="E6" i="1" l="1"/>
  <c r="D7" i="1"/>
  <c r="E7" i="1" s="1"/>
  <c r="D8" i="1" s="1"/>
  <c r="E8" i="1" s="1"/>
  <c r="D9" i="1" s="1"/>
  <c r="E9" i="1" s="1"/>
  <c r="D10" i="1" s="1"/>
  <c r="E10" i="1" s="1"/>
  <c r="D5" i="2"/>
  <c r="B5" i="1" l="1"/>
  <c r="B9" i="1"/>
  <c r="B13" i="1"/>
  <c r="B6" i="1"/>
  <c r="B10" i="1"/>
  <c r="B14" i="1"/>
  <c r="B8" i="1"/>
  <c r="B12" i="1"/>
  <c r="B7" i="1"/>
  <c r="B11" i="1"/>
  <c r="B15" i="1"/>
  <c r="B16" i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2" i="2" l="1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D11" i="1" l="1"/>
  <c r="D12" i="1" s="1"/>
  <c r="D13" i="1" s="1"/>
  <c r="P56" i="2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E11" i="1" l="1"/>
  <c r="E13" i="1"/>
  <c r="D14" i="1"/>
  <c r="D15" i="1" s="1"/>
  <c r="D59" i="2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E14" i="1" l="1"/>
  <c r="AA65" i="2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5" i="1" l="1"/>
  <c r="D9" i="2" l="1"/>
  <c r="D11" i="2" s="1"/>
  <c r="E15" i="2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F20" i="2" l="1"/>
  <c r="C37" i="2" s="1"/>
  <c r="AB37" i="2" s="1"/>
  <c r="F19" i="2"/>
  <c r="C36" i="2" s="1"/>
  <c r="E36" i="2" s="1"/>
  <c r="F17" i="2"/>
  <c r="C34" i="2" s="1"/>
  <c r="E34" i="2" s="1"/>
  <c r="F18" i="2"/>
  <c r="C35" i="2" s="1"/>
  <c r="AB35" i="2" s="1"/>
  <c r="F22" i="2"/>
  <c r="C39" i="2" s="1"/>
  <c r="C51" i="2" s="1"/>
  <c r="D51" i="2" s="1"/>
  <c r="F16" i="2"/>
  <c r="C33" i="2" s="1"/>
  <c r="M33" i="2" s="1"/>
  <c r="F15" i="2"/>
  <c r="C32" i="2" s="1"/>
  <c r="C44" i="2" s="1"/>
  <c r="D44" i="2" s="1"/>
  <c r="F21" i="2"/>
  <c r="C38" i="2" s="1"/>
  <c r="D38" i="2" s="1"/>
  <c r="F23" i="2"/>
  <c r="C40" i="2" s="1"/>
  <c r="V40" i="2" s="1"/>
  <c r="Y36" i="2" l="1"/>
  <c r="X37" i="2"/>
  <c r="AG37" i="2"/>
  <c r="O37" i="2"/>
  <c r="N37" i="2"/>
  <c r="V37" i="2"/>
  <c r="C49" i="2"/>
  <c r="D49" i="2" s="1"/>
  <c r="J34" i="2"/>
  <c r="D33" i="2"/>
  <c r="S36" i="2"/>
  <c r="M36" i="2"/>
  <c r="F36" i="2"/>
  <c r="E48" i="2" s="1"/>
  <c r="AD37" i="2"/>
  <c r="J37" i="2"/>
  <c r="Q37" i="2"/>
  <c r="M37" i="2"/>
  <c r="U37" i="2"/>
  <c r="S37" i="2"/>
  <c r="AH37" i="2"/>
  <c r="W37" i="2"/>
  <c r="K37" i="2"/>
  <c r="AI37" i="2"/>
  <c r="AA37" i="2"/>
  <c r="E37" i="2"/>
  <c r="D37" i="2"/>
  <c r="P37" i="2"/>
  <c r="H37" i="2"/>
  <c r="AE37" i="2"/>
  <c r="Z37" i="2"/>
  <c r="R37" i="2"/>
  <c r="I37" i="2"/>
  <c r="AI36" i="2"/>
  <c r="J36" i="2"/>
  <c r="N36" i="2"/>
  <c r="W36" i="2"/>
  <c r="C48" i="2"/>
  <c r="D48" i="2" s="1"/>
  <c r="F37" i="2"/>
  <c r="AF37" i="2"/>
  <c r="T37" i="2"/>
  <c r="AC37" i="2"/>
  <c r="AB49" i="2" s="1"/>
  <c r="L37" i="2"/>
  <c r="G37" i="2"/>
  <c r="Y37" i="2"/>
  <c r="L36" i="2"/>
  <c r="P36" i="2"/>
  <c r="T36" i="2"/>
  <c r="S48" i="2" s="1"/>
  <c r="AE36" i="2"/>
  <c r="O36" i="2"/>
  <c r="X36" i="2"/>
  <c r="X48" i="2" s="1"/>
  <c r="AC36" i="2"/>
  <c r="Z36" i="2"/>
  <c r="T32" i="2"/>
  <c r="Y34" i="2"/>
  <c r="AF34" i="2"/>
  <c r="Z32" i="2"/>
  <c r="G35" i="2"/>
  <c r="AE34" i="2"/>
  <c r="AI32" i="2"/>
  <c r="V34" i="2"/>
  <c r="AI34" i="2"/>
  <c r="L34" i="2"/>
  <c r="U36" i="2"/>
  <c r="AD36" i="2"/>
  <c r="G36" i="2"/>
  <c r="AH36" i="2"/>
  <c r="I36" i="2"/>
  <c r="K36" i="2"/>
  <c r="R36" i="2"/>
  <c r="D36" i="2"/>
  <c r="N32" i="2"/>
  <c r="P32" i="2"/>
  <c r="U34" i="2"/>
  <c r="N34" i="2"/>
  <c r="O34" i="2"/>
  <c r="R34" i="2"/>
  <c r="Q36" i="2"/>
  <c r="AG36" i="2"/>
  <c r="V36" i="2"/>
  <c r="AA36" i="2"/>
  <c r="H36" i="2"/>
  <c r="AF36" i="2"/>
  <c r="AB36" i="2"/>
  <c r="AH32" i="2"/>
  <c r="R32" i="2"/>
  <c r="AG34" i="2"/>
  <c r="X34" i="2"/>
  <c r="P34" i="2"/>
  <c r="C46" i="2"/>
  <c r="D46" i="2" s="1"/>
  <c r="F35" i="2"/>
  <c r="AE32" i="2"/>
  <c r="D32" i="2"/>
  <c r="W35" i="2"/>
  <c r="G34" i="2"/>
  <c r="Q34" i="2"/>
  <c r="S34" i="2"/>
  <c r="T34" i="2"/>
  <c r="R39" i="2"/>
  <c r="AH39" i="2"/>
  <c r="N39" i="2"/>
  <c r="S39" i="2"/>
  <c r="U33" i="2"/>
  <c r="H35" i="2"/>
  <c r="V35" i="2"/>
  <c r="X35" i="2"/>
  <c r="M32" i="2"/>
  <c r="F32" i="2"/>
  <c r="L32" i="2"/>
  <c r="T35" i="2"/>
  <c r="O35" i="2"/>
  <c r="AF35" i="2"/>
  <c r="Z34" i="2"/>
  <c r="H34" i="2"/>
  <c r="F34" i="2"/>
  <c r="E46" i="2" s="1"/>
  <c r="AB34" i="2"/>
  <c r="AC34" i="2"/>
  <c r="D34" i="2"/>
  <c r="J35" i="2"/>
  <c r="M35" i="2"/>
  <c r="Q35" i="2"/>
  <c r="I33" i="2"/>
  <c r="J39" i="2"/>
  <c r="X39" i="2"/>
  <c r="AB33" i="2"/>
  <c r="J33" i="2"/>
  <c r="U39" i="2"/>
  <c r="T39" i="2"/>
  <c r="E39" i="2"/>
  <c r="AA35" i="2"/>
  <c r="AA47" i="2" s="1"/>
  <c r="P35" i="2"/>
  <c r="C47" i="2"/>
  <c r="D47" i="2" s="1"/>
  <c r="Y35" i="2"/>
  <c r="O33" i="2"/>
  <c r="H33" i="2"/>
  <c r="F39" i="2"/>
  <c r="AB39" i="2"/>
  <c r="AD39" i="2"/>
  <c r="O39" i="2"/>
  <c r="G39" i="2"/>
  <c r="H39" i="2"/>
  <c r="AI39" i="2"/>
  <c r="AG39" i="2"/>
  <c r="AA39" i="2"/>
  <c r="K39" i="2"/>
  <c r="W39" i="2"/>
  <c r="V39" i="2"/>
  <c r="D39" i="2"/>
  <c r="AC32" i="2"/>
  <c r="Q32" i="2"/>
  <c r="AB32" i="2"/>
  <c r="AA32" i="2"/>
  <c r="Z35" i="2"/>
  <c r="S35" i="2"/>
  <c r="I35" i="2"/>
  <c r="AI35" i="2"/>
  <c r="AC35" i="2"/>
  <c r="AB47" i="2" s="1"/>
  <c r="U35" i="2"/>
  <c r="N35" i="2"/>
  <c r="N47" i="2" s="1"/>
  <c r="AE35" i="2"/>
  <c r="D35" i="2"/>
  <c r="AD34" i="2"/>
  <c r="I34" i="2"/>
  <c r="AA34" i="2"/>
  <c r="M34" i="2"/>
  <c r="AH34" i="2"/>
  <c r="K34" i="2"/>
  <c r="W34" i="2"/>
  <c r="P39" i="2"/>
  <c r="L39" i="2"/>
  <c r="AC39" i="2"/>
  <c r="Y39" i="2"/>
  <c r="X51" i="2" s="1"/>
  <c r="I39" i="2"/>
  <c r="M39" i="2"/>
  <c r="AE39" i="2"/>
  <c r="Z39" i="2"/>
  <c r="AF39" i="2"/>
  <c r="Q39" i="2"/>
  <c r="P38" i="2"/>
  <c r="AG35" i="2"/>
  <c r="E35" i="2"/>
  <c r="R35" i="2"/>
  <c r="AD35" i="2"/>
  <c r="AH35" i="2"/>
  <c r="K35" i="2"/>
  <c r="L35" i="2"/>
  <c r="AH33" i="2"/>
  <c r="V33" i="2"/>
  <c r="K33" i="2"/>
  <c r="L33" i="2"/>
  <c r="Y33" i="2"/>
  <c r="E33" i="2"/>
  <c r="Z33" i="2"/>
  <c r="AE33" i="2"/>
  <c r="T33" i="2"/>
  <c r="AI33" i="2"/>
  <c r="AC33" i="2"/>
  <c r="C45" i="2"/>
  <c r="D45" i="2" s="1"/>
  <c r="L38" i="2"/>
  <c r="AA33" i="2"/>
  <c r="F33" i="2"/>
  <c r="AG33" i="2"/>
  <c r="N33" i="2"/>
  <c r="AF33" i="2"/>
  <c r="S33" i="2"/>
  <c r="I38" i="2"/>
  <c r="V38" i="2"/>
  <c r="AC38" i="2"/>
  <c r="AB38" i="2"/>
  <c r="AF40" i="2"/>
  <c r="N38" i="2"/>
  <c r="H38" i="2"/>
  <c r="C50" i="2"/>
  <c r="D50" i="2" s="1"/>
  <c r="Y40" i="2"/>
  <c r="S38" i="2"/>
  <c r="Y38" i="2"/>
  <c r="M38" i="2"/>
  <c r="T38" i="2"/>
  <c r="R40" i="2"/>
  <c r="Q38" i="2"/>
  <c r="R38" i="2"/>
  <c r="AF38" i="2"/>
  <c r="AD38" i="2"/>
  <c r="AD40" i="2"/>
  <c r="Z38" i="2"/>
  <c r="AH38" i="2"/>
  <c r="X38" i="2"/>
  <c r="AI38" i="2"/>
  <c r="J38" i="2"/>
  <c r="K38" i="2"/>
  <c r="AG38" i="2"/>
  <c r="G38" i="2"/>
  <c r="N40" i="2"/>
  <c r="G40" i="2"/>
  <c r="AI40" i="2"/>
  <c r="K40" i="2"/>
  <c r="L40" i="2"/>
  <c r="J40" i="2"/>
  <c r="M40" i="2"/>
  <c r="P40" i="2"/>
  <c r="AE38" i="2"/>
  <c r="W38" i="2"/>
  <c r="F38" i="2"/>
  <c r="AA38" i="2"/>
  <c r="O38" i="2"/>
  <c r="U38" i="2"/>
  <c r="E38" i="2"/>
  <c r="W40" i="2"/>
  <c r="V52" i="2" s="1"/>
  <c r="O40" i="2"/>
  <c r="AE40" i="2"/>
  <c r="C52" i="2"/>
  <c r="D52" i="2" s="1"/>
  <c r="AD32" i="2"/>
  <c r="I32" i="2"/>
  <c r="Y32" i="2"/>
  <c r="V32" i="2"/>
  <c r="G32" i="2"/>
  <c r="H32" i="2"/>
  <c r="U32" i="2"/>
  <c r="J32" i="2"/>
  <c r="Q40" i="2"/>
  <c r="I40" i="2"/>
  <c r="X40" i="2"/>
  <c r="AA40" i="2"/>
  <c r="AB40" i="2"/>
  <c r="AG40" i="2"/>
  <c r="H40" i="2"/>
  <c r="E40" i="2"/>
  <c r="D40" i="2"/>
  <c r="Q33" i="2"/>
  <c r="AD33" i="2"/>
  <c r="G33" i="2"/>
  <c r="X33" i="2"/>
  <c r="W33" i="2"/>
  <c r="P33" i="2"/>
  <c r="R33" i="2"/>
  <c r="AG32" i="2"/>
  <c r="K32" i="2"/>
  <c r="AF32" i="2"/>
  <c r="S32" i="2"/>
  <c r="X32" i="2"/>
  <c r="W32" i="2"/>
  <c r="E32" i="2"/>
  <c r="O32" i="2"/>
  <c r="T40" i="2"/>
  <c r="S40" i="2"/>
  <c r="Z40" i="2"/>
  <c r="F40" i="2"/>
  <c r="AC40" i="2"/>
  <c r="AH40" i="2"/>
  <c r="U40" i="2"/>
  <c r="U52" i="2" s="1"/>
  <c r="AF49" i="2"/>
  <c r="AB45" i="2" l="1"/>
  <c r="Q49" i="2"/>
  <c r="R46" i="2"/>
  <c r="U51" i="2"/>
  <c r="O47" i="2"/>
  <c r="AG49" i="2"/>
  <c r="S47" i="2"/>
  <c r="Y47" i="2"/>
  <c r="I45" i="2"/>
  <c r="F48" i="2"/>
  <c r="K49" i="2"/>
  <c r="Y48" i="2"/>
  <c r="G50" i="2"/>
  <c r="X49" i="2"/>
  <c r="Y51" i="2"/>
  <c r="J46" i="2"/>
  <c r="I46" i="2"/>
  <c r="O49" i="2"/>
  <c r="R49" i="2"/>
  <c r="N49" i="2"/>
  <c r="W49" i="2"/>
  <c r="M49" i="2"/>
  <c r="U49" i="2"/>
  <c r="I50" i="2"/>
  <c r="U50" i="2"/>
  <c r="AC50" i="2"/>
  <c r="R48" i="2"/>
  <c r="M48" i="2"/>
  <c r="L48" i="2"/>
  <c r="J49" i="2"/>
  <c r="T49" i="2"/>
  <c r="I49" i="2"/>
  <c r="AD49" i="2"/>
  <c r="Z49" i="2"/>
  <c r="P49" i="2"/>
  <c r="H49" i="2"/>
  <c r="AA49" i="2"/>
  <c r="I48" i="2"/>
  <c r="G49" i="2"/>
  <c r="AH49" i="2"/>
  <c r="Y49" i="2"/>
  <c r="AE48" i="2"/>
  <c r="AH48" i="2"/>
  <c r="AE49" i="2"/>
  <c r="S49" i="2"/>
  <c r="V49" i="2"/>
  <c r="N48" i="2"/>
  <c r="L49" i="2"/>
  <c r="J48" i="2"/>
  <c r="T48" i="2"/>
  <c r="X46" i="2"/>
  <c r="O48" i="2"/>
  <c r="W48" i="2"/>
  <c r="V48" i="2"/>
  <c r="T44" i="2"/>
  <c r="Y44" i="2"/>
  <c r="Z44" i="2"/>
  <c r="F49" i="2"/>
  <c r="AC49" i="2"/>
  <c r="E49" i="2"/>
  <c r="P48" i="2"/>
  <c r="Y46" i="2"/>
  <c r="Z48" i="2"/>
  <c r="G48" i="2"/>
  <c r="AC48" i="2"/>
  <c r="G47" i="2"/>
  <c r="P46" i="2"/>
  <c r="K48" i="2"/>
  <c r="F47" i="2"/>
  <c r="L51" i="2"/>
  <c r="AG47" i="2"/>
  <c r="AA48" i="2"/>
  <c r="AB48" i="2"/>
  <c r="U48" i="2"/>
  <c r="AD44" i="2"/>
  <c r="AH51" i="2"/>
  <c r="R51" i="2"/>
  <c r="N44" i="2"/>
  <c r="E47" i="2"/>
  <c r="M46" i="2"/>
  <c r="N45" i="2"/>
  <c r="AD51" i="2"/>
  <c r="H47" i="2"/>
  <c r="AG51" i="2"/>
  <c r="H45" i="2"/>
  <c r="M44" i="2"/>
  <c r="Q51" i="2"/>
  <c r="AF46" i="2"/>
  <c r="N46" i="2"/>
  <c r="AE46" i="2"/>
  <c r="R44" i="2"/>
  <c r="X47" i="2"/>
  <c r="V47" i="2"/>
  <c r="O46" i="2"/>
  <c r="AH44" i="2"/>
  <c r="Q46" i="2"/>
  <c r="AG48" i="2"/>
  <c r="U46" i="2"/>
  <c r="Q48" i="2"/>
  <c r="K44" i="2"/>
  <c r="H48" i="2"/>
  <c r="AH46" i="2"/>
  <c r="AD46" i="2"/>
  <c r="AF48" i="2"/>
  <c r="AE44" i="2"/>
  <c r="AA45" i="2"/>
  <c r="W46" i="2"/>
  <c r="Z46" i="2"/>
  <c r="S51" i="2"/>
  <c r="S46" i="2"/>
  <c r="W47" i="2"/>
  <c r="AD48" i="2"/>
  <c r="P44" i="2"/>
  <c r="T46" i="2"/>
  <c r="F51" i="2"/>
  <c r="M51" i="2"/>
  <c r="AG45" i="2"/>
  <c r="I47" i="2"/>
  <c r="F46" i="2"/>
  <c r="AF47" i="2"/>
  <c r="N51" i="2"/>
  <c r="X45" i="2"/>
  <c r="U47" i="2"/>
  <c r="Q44" i="2"/>
  <c r="M47" i="2"/>
  <c r="G45" i="2"/>
  <c r="P50" i="2"/>
  <c r="H50" i="2"/>
  <c r="S45" i="2"/>
  <c r="Y45" i="2"/>
  <c r="J45" i="2"/>
  <c r="J47" i="2"/>
  <c r="AE51" i="2"/>
  <c r="I51" i="2"/>
  <c r="O51" i="2"/>
  <c r="AB44" i="2"/>
  <c r="J51" i="2"/>
  <c r="G51" i="2"/>
  <c r="AA51" i="2"/>
  <c r="H46" i="2"/>
  <c r="T45" i="2"/>
  <c r="K46" i="2"/>
  <c r="F44" i="2"/>
  <c r="AG46" i="2"/>
  <c r="E44" i="2"/>
  <c r="O45" i="2"/>
  <c r="AF50" i="2"/>
  <c r="S50" i="2"/>
  <c r="AF45" i="2"/>
  <c r="AH45" i="2"/>
  <c r="AE47" i="2"/>
  <c r="P47" i="2"/>
  <c r="AB46" i="2"/>
  <c r="L44" i="2"/>
  <c r="U45" i="2"/>
  <c r="P51" i="2"/>
  <c r="M45" i="2"/>
  <c r="F52" i="2"/>
  <c r="Z52" i="2"/>
  <c r="T50" i="2"/>
  <c r="G46" i="2"/>
  <c r="AF51" i="2"/>
  <c r="K50" i="2"/>
  <c r="AH47" i="2"/>
  <c r="Z51" i="2"/>
  <c r="E51" i="2"/>
  <c r="V46" i="2"/>
  <c r="AD47" i="2"/>
  <c r="K52" i="2"/>
  <c r="Q47" i="2"/>
  <c r="AC46" i="2"/>
  <c r="V51" i="2"/>
  <c r="AA44" i="2"/>
  <c r="T51" i="2"/>
  <c r="Q52" i="2"/>
  <c r="AB51" i="2"/>
  <c r="Z47" i="2"/>
  <c r="Y52" i="2"/>
  <c r="AA46" i="2"/>
  <c r="AC47" i="2"/>
  <c r="L46" i="2"/>
  <c r="V45" i="2"/>
  <c r="AH50" i="2"/>
  <c r="X50" i="2"/>
  <c r="E45" i="2"/>
  <c r="K45" i="2"/>
  <c r="K47" i="2"/>
  <c r="K51" i="2"/>
  <c r="R47" i="2"/>
  <c r="AC51" i="2"/>
  <c r="L47" i="2"/>
  <c r="T47" i="2"/>
  <c r="W50" i="2"/>
  <c r="AE45" i="2"/>
  <c r="H51" i="2"/>
  <c r="AC45" i="2"/>
  <c r="G52" i="2"/>
  <c r="W52" i="2"/>
  <c r="N50" i="2"/>
  <c r="AD50" i="2"/>
  <c r="L50" i="2"/>
  <c r="AA50" i="2"/>
  <c r="L45" i="2"/>
  <c r="W51" i="2"/>
  <c r="R45" i="2"/>
  <c r="J44" i="2"/>
  <c r="AD52" i="2"/>
  <c r="Z45" i="2"/>
  <c r="P52" i="2"/>
  <c r="J50" i="2"/>
  <c r="R52" i="2"/>
  <c r="M52" i="2"/>
  <c r="Z50" i="2"/>
  <c r="X44" i="2"/>
  <c r="N52" i="2"/>
  <c r="L52" i="2"/>
  <c r="AH52" i="2"/>
  <c r="AB50" i="2"/>
  <c r="AC44" i="2"/>
  <c r="O44" i="2"/>
  <c r="AF52" i="2"/>
  <c r="M50" i="2"/>
  <c r="O52" i="2"/>
  <c r="AD45" i="2"/>
  <c r="O50" i="2"/>
  <c r="V44" i="2"/>
  <c r="R50" i="2"/>
  <c r="Q50" i="2"/>
  <c r="F50" i="2"/>
  <c r="X52" i="2"/>
  <c r="AA52" i="2"/>
  <c r="Y50" i="2"/>
  <c r="AE50" i="2"/>
  <c r="AC52" i="2"/>
  <c r="J52" i="2"/>
  <c r="V50" i="2"/>
  <c r="AE52" i="2"/>
  <c r="F45" i="2"/>
  <c r="S52" i="2"/>
  <c r="W44" i="2"/>
  <c r="AF44" i="2"/>
  <c r="P45" i="2"/>
  <c r="H52" i="2"/>
  <c r="G44" i="2"/>
  <c r="H44" i="2"/>
  <c r="AG50" i="2"/>
  <c r="E52" i="2"/>
  <c r="E50" i="2"/>
  <c r="T52" i="2"/>
  <c r="AB52" i="2"/>
  <c r="S44" i="2"/>
  <c r="U44" i="2"/>
  <c r="I44" i="2"/>
  <c r="AG44" i="2"/>
  <c r="AG52" i="2"/>
  <c r="W45" i="2"/>
  <c r="Q45" i="2"/>
  <c r="I52" i="2"/>
</calcChain>
</file>

<file path=xl/sharedStrings.xml><?xml version="1.0" encoding="utf-8"?>
<sst xmlns="http://schemas.openxmlformats.org/spreadsheetml/2006/main" count="33" uniqueCount="33">
  <si>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</si>
  <si>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</si>
  <si>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</si>
  <si>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</si>
  <si>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</si>
  <si>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</si>
  <si>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</si>
  <si>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</si>
  <si>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</si>
  <si>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</si>
  <si>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</si>
  <si>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</si>
  <si>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</si>
  <si>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ACTIVITY</t>
  </si>
  <si>
    <t>START</t>
  </si>
  <si>
    <t>END</t>
  </si>
  <si>
    <t>NOTES</t>
  </si>
  <si>
    <t>PROJECT TIMELINE</t>
  </si>
  <si>
    <t>Project Start</t>
  </si>
  <si>
    <t>Milestone 6</t>
  </si>
  <si>
    <t>Milestone 7</t>
  </si>
  <si>
    <t>Milestone 8</t>
  </si>
  <si>
    <t>Milestone 9</t>
  </si>
  <si>
    <t>Milestone 10</t>
  </si>
  <si>
    <t>Project End</t>
  </si>
  <si>
    <t xml:space="preserve">ENTER START DATE: </t>
  </si>
  <si>
    <t># of rows</t>
  </si>
  <si>
    <t>Chart showing project activities with a scrollable timeline is in this cell.</t>
  </si>
  <si>
    <t>Apply all ML models to dataset</t>
  </si>
  <si>
    <t>Modify data</t>
  </si>
  <si>
    <t>Crawl News</t>
  </si>
  <si>
    <t>Incorporate News into Models</t>
  </si>
  <si>
    <t>Start incorporating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</si>
</sst>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8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13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14" fontId="0" fillId="0" borderId="0" xfId="0" applyNumberFormat="1" applyAlignment="1">
      <alignment horizontal="left" vertical="center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0" xfId="2" applyAlignment="1">
      <alignment horizontal="right" vertical="center"/>
    </xf>
    <xf numFmtId="14" fontId="7" fillId="11" borderId="0" xfId="13" applyNumberFormat="1" applyAlignment="1">
      <alignment horizontal="center" vertical="center"/>
    </xf>
    <xf numFmtId="0" fontId="0" fillId="0" borderId="0" xfId="3" applyFont="1" applyBorder="1" applyAlignment="1">
      <alignment horizontal="left" vertical="center" indent="1"/>
    </xf>
    <xf numFmtId="0" fontId="5" fillId="3" borderId="1" xfId="1">
      <alignment horizontal="left" vertical="center"/>
    </xf>
    <xf numFmtId="0" fontId="3" fillId="0" borderId="3" xfId="3" applyBorder="1" applyAlignment="1">
      <alignment horizontal="center" vertical="center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4"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3"/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43999</c:v>
                </c:pt>
                <c:pt idx="1">
                  <c:v>44000</c:v>
                </c:pt>
                <c:pt idx="2">
                  <c:v>44001</c:v>
                </c:pt>
                <c:pt idx="3">
                  <c:v>44002</c:v>
                </c:pt>
                <c:pt idx="4">
                  <c:v>44003</c:v>
                </c:pt>
                <c:pt idx="5">
                  <c:v>44004</c:v>
                </c:pt>
                <c:pt idx="6">
                  <c:v>44005</c:v>
                </c:pt>
                <c:pt idx="7">
                  <c:v>44006</c:v>
                </c:pt>
                <c:pt idx="8">
                  <c:v>44007</c:v>
                </c:pt>
                <c:pt idx="9">
                  <c:v>44008</c:v>
                </c:pt>
                <c:pt idx="10">
                  <c:v>44009</c:v>
                </c:pt>
                <c:pt idx="11">
                  <c:v>44010</c:v>
                </c:pt>
                <c:pt idx="12">
                  <c:v>44011</c:v>
                </c:pt>
                <c:pt idx="13">
                  <c:v>44012</c:v>
                </c:pt>
                <c:pt idx="14">
                  <c:v>44013</c:v>
                </c:pt>
                <c:pt idx="15">
                  <c:v>44014</c:v>
                </c:pt>
                <c:pt idx="16">
                  <c:v>44015</c:v>
                </c:pt>
                <c:pt idx="17">
                  <c:v>44016</c:v>
                </c:pt>
                <c:pt idx="18">
                  <c:v>44017</c:v>
                </c:pt>
                <c:pt idx="19">
                  <c:v>44018</c:v>
                </c:pt>
                <c:pt idx="20">
                  <c:v>44019</c:v>
                </c:pt>
                <c:pt idx="21">
                  <c:v>44020</c:v>
                </c:pt>
                <c:pt idx="22">
                  <c:v>44021</c:v>
                </c:pt>
                <c:pt idx="23">
                  <c:v>44022</c:v>
                </c:pt>
                <c:pt idx="24">
                  <c:v>44023</c:v>
                </c:pt>
                <c:pt idx="25">
                  <c:v>44024</c:v>
                </c:pt>
                <c:pt idx="26">
                  <c:v>44025</c:v>
                </c:pt>
                <c:pt idx="27">
                  <c:v>44026</c:v>
                </c:pt>
                <c:pt idx="28">
                  <c:v>44027</c:v>
                </c:pt>
                <c:pt idx="29">
                  <c:v>44028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 w="9525"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43999</c:v>
                </c:pt>
                <c:pt idx="1">
                  <c:v>44000</c:v>
                </c:pt>
                <c:pt idx="2">
                  <c:v>44001</c:v>
                </c:pt>
                <c:pt idx="3">
                  <c:v>44002</c:v>
                </c:pt>
                <c:pt idx="4">
                  <c:v>44003</c:v>
                </c:pt>
                <c:pt idx="5">
                  <c:v>44004</c:v>
                </c:pt>
                <c:pt idx="6">
                  <c:v>44005</c:v>
                </c:pt>
                <c:pt idx="7">
                  <c:v>44006</c:v>
                </c:pt>
                <c:pt idx="8">
                  <c:v>44007</c:v>
                </c:pt>
                <c:pt idx="9">
                  <c:v>44008</c:v>
                </c:pt>
                <c:pt idx="10">
                  <c:v>44009</c:v>
                </c:pt>
                <c:pt idx="11">
                  <c:v>44010</c:v>
                </c:pt>
                <c:pt idx="12">
                  <c:v>44011</c:v>
                </c:pt>
                <c:pt idx="13">
                  <c:v>44012</c:v>
                </c:pt>
                <c:pt idx="14">
                  <c:v>44013</c:v>
                </c:pt>
                <c:pt idx="15">
                  <c:v>44014</c:v>
                </c:pt>
                <c:pt idx="16">
                  <c:v>44015</c:v>
                </c:pt>
                <c:pt idx="17">
                  <c:v>44016</c:v>
                </c:pt>
                <c:pt idx="18">
                  <c:v>44017</c:v>
                </c:pt>
                <c:pt idx="19">
                  <c:v>44018</c:v>
                </c:pt>
                <c:pt idx="20">
                  <c:v>44019</c:v>
                </c:pt>
                <c:pt idx="21">
                  <c:v>44020</c:v>
                </c:pt>
                <c:pt idx="22">
                  <c:v>44021</c:v>
                </c:pt>
                <c:pt idx="23">
                  <c:v>44022</c:v>
                </c:pt>
                <c:pt idx="24">
                  <c:v>44023</c:v>
                </c:pt>
                <c:pt idx="25">
                  <c:v>44024</c:v>
                </c:pt>
                <c:pt idx="26">
                  <c:v>44025</c:v>
                </c:pt>
                <c:pt idx="27">
                  <c:v>44026</c:v>
                </c:pt>
                <c:pt idx="28">
                  <c:v>44027</c:v>
                </c:pt>
                <c:pt idx="29">
                  <c:v>44028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193675" cap="sq">
              <a:solidFill>
                <a:schemeClr val="accent6"/>
              </a:solidFill>
            </a:ln>
          </c:spPr>
          <c:marker>
            <c:symbol val="square"/>
            <c:size val="14"/>
            <c:spPr>
              <a:solidFill>
                <a:schemeClr val="accent6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43999</c:v>
                </c:pt>
                <c:pt idx="1">
                  <c:v>44000</c:v>
                </c:pt>
                <c:pt idx="2">
                  <c:v>44001</c:v>
                </c:pt>
                <c:pt idx="3">
                  <c:v>44002</c:v>
                </c:pt>
                <c:pt idx="4">
                  <c:v>44003</c:v>
                </c:pt>
                <c:pt idx="5">
                  <c:v>44004</c:v>
                </c:pt>
                <c:pt idx="6">
                  <c:v>44005</c:v>
                </c:pt>
                <c:pt idx="7">
                  <c:v>44006</c:v>
                </c:pt>
                <c:pt idx="8">
                  <c:v>44007</c:v>
                </c:pt>
                <c:pt idx="9">
                  <c:v>44008</c:v>
                </c:pt>
                <c:pt idx="10">
                  <c:v>44009</c:v>
                </c:pt>
                <c:pt idx="11">
                  <c:v>44010</c:v>
                </c:pt>
                <c:pt idx="12">
                  <c:v>44011</c:v>
                </c:pt>
                <c:pt idx="13">
                  <c:v>44012</c:v>
                </c:pt>
                <c:pt idx="14">
                  <c:v>44013</c:v>
                </c:pt>
                <c:pt idx="15">
                  <c:v>44014</c:v>
                </c:pt>
                <c:pt idx="16">
                  <c:v>44015</c:v>
                </c:pt>
                <c:pt idx="17">
                  <c:v>44016</c:v>
                </c:pt>
                <c:pt idx="18">
                  <c:v>44017</c:v>
                </c:pt>
                <c:pt idx="19">
                  <c:v>44018</c:v>
                </c:pt>
                <c:pt idx="20">
                  <c:v>44019</c:v>
                </c:pt>
                <c:pt idx="21">
                  <c:v>44020</c:v>
                </c:pt>
                <c:pt idx="22">
                  <c:v>44021</c:v>
                </c:pt>
                <c:pt idx="23">
                  <c:v>44022</c:v>
                </c:pt>
                <c:pt idx="24">
                  <c:v>44023</c:v>
                </c:pt>
                <c:pt idx="25">
                  <c:v>44024</c:v>
                </c:pt>
                <c:pt idx="26">
                  <c:v>44025</c:v>
                </c:pt>
                <c:pt idx="27">
                  <c:v>44026</c:v>
                </c:pt>
                <c:pt idx="28">
                  <c:v>44027</c:v>
                </c:pt>
                <c:pt idx="29">
                  <c:v>44028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#N/A</c:v>
                </c:pt>
              </c:strCache>
            </c:strRef>
          </c:tx>
          <c:spPr>
            <a:ln cap="sq"/>
          </c:spPr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193675" cap="sq">
              <a:solidFill>
                <a:schemeClr val="accent5">
                  <a:lumMod val="60000"/>
                  <a:lumOff val="40000"/>
                </a:schemeClr>
              </a:solidFill>
            </a:ln>
          </c:spPr>
          <c:marker>
            <c:symbol val="square"/>
            <c:size val="14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43999</c:v>
                </c:pt>
                <c:pt idx="1">
                  <c:v>44000</c:v>
                </c:pt>
                <c:pt idx="2">
                  <c:v>44001</c:v>
                </c:pt>
                <c:pt idx="3">
                  <c:v>44002</c:v>
                </c:pt>
                <c:pt idx="4">
                  <c:v>44003</c:v>
                </c:pt>
                <c:pt idx="5">
                  <c:v>44004</c:v>
                </c:pt>
                <c:pt idx="6">
                  <c:v>44005</c:v>
                </c:pt>
                <c:pt idx="7">
                  <c:v>44006</c:v>
                </c:pt>
                <c:pt idx="8">
                  <c:v>44007</c:v>
                </c:pt>
                <c:pt idx="9">
                  <c:v>44008</c:v>
                </c:pt>
                <c:pt idx="10">
                  <c:v>44009</c:v>
                </c:pt>
                <c:pt idx="11">
                  <c:v>44010</c:v>
                </c:pt>
                <c:pt idx="12">
                  <c:v>44011</c:v>
                </c:pt>
                <c:pt idx="13">
                  <c:v>44012</c:v>
                </c:pt>
                <c:pt idx="14">
                  <c:v>44013</c:v>
                </c:pt>
                <c:pt idx="15">
                  <c:v>44014</c:v>
                </c:pt>
                <c:pt idx="16">
                  <c:v>44015</c:v>
                </c:pt>
                <c:pt idx="17">
                  <c:v>44016</c:v>
                </c:pt>
                <c:pt idx="18">
                  <c:v>44017</c:v>
                </c:pt>
                <c:pt idx="19">
                  <c:v>44018</c:v>
                </c:pt>
                <c:pt idx="20">
                  <c:v>44019</c:v>
                </c:pt>
                <c:pt idx="21">
                  <c:v>44020</c:v>
                </c:pt>
                <c:pt idx="22">
                  <c:v>44021</c:v>
                </c:pt>
                <c:pt idx="23">
                  <c:v>44022</c:v>
                </c:pt>
                <c:pt idx="24">
                  <c:v>44023</c:v>
                </c:pt>
                <c:pt idx="25">
                  <c:v>44024</c:v>
                </c:pt>
                <c:pt idx="26">
                  <c:v>44025</c:v>
                </c:pt>
                <c:pt idx="27">
                  <c:v>44026</c:v>
                </c:pt>
                <c:pt idx="28">
                  <c:v>44027</c:v>
                </c:pt>
                <c:pt idx="29">
                  <c:v>44028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#N/A</c:v>
                </c:pt>
              </c:strCache>
            </c:strRef>
          </c:tx>
          <c:marker>
            <c:symbol val="circle"/>
            <c:size val="9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193675" cap="sq">
              <a:solidFill>
                <a:schemeClr val="bg1"/>
              </a:solidFill>
            </a:ln>
          </c:spPr>
          <c:marker>
            <c:symbol val="square"/>
            <c:size val="14"/>
            <c:spPr>
              <a:solidFill>
                <a:schemeClr val="bg1"/>
              </a:solidFill>
              <a:ln>
                <a:noFill/>
              </a:ln>
            </c:spPr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43999</c:v>
                </c:pt>
                <c:pt idx="1">
                  <c:v>44000</c:v>
                </c:pt>
                <c:pt idx="2">
                  <c:v>44001</c:v>
                </c:pt>
                <c:pt idx="3">
                  <c:v>44002</c:v>
                </c:pt>
                <c:pt idx="4">
                  <c:v>44003</c:v>
                </c:pt>
                <c:pt idx="5">
                  <c:v>44004</c:v>
                </c:pt>
                <c:pt idx="6">
                  <c:v>44005</c:v>
                </c:pt>
                <c:pt idx="7">
                  <c:v>44006</c:v>
                </c:pt>
                <c:pt idx="8">
                  <c:v>44007</c:v>
                </c:pt>
                <c:pt idx="9">
                  <c:v>44008</c:v>
                </c:pt>
                <c:pt idx="10">
                  <c:v>44009</c:v>
                </c:pt>
                <c:pt idx="11">
                  <c:v>44010</c:v>
                </c:pt>
                <c:pt idx="12">
                  <c:v>44011</c:v>
                </c:pt>
                <c:pt idx="13">
                  <c:v>44012</c:v>
                </c:pt>
                <c:pt idx="14">
                  <c:v>44013</c:v>
                </c:pt>
                <c:pt idx="15">
                  <c:v>44014</c:v>
                </c:pt>
                <c:pt idx="16">
                  <c:v>44015</c:v>
                </c:pt>
                <c:pt idx="17">
                  <c:v>44016</c:v>
                </c:pt>
                <c:pt idx="18">
                  <c:v>44017</c:v>
                </c:pt>
                <c:pt idx="19">
                  <c:v>44018</c:v>
                </c:pt>
                <c:pt idx="20">
                  <c:v>44019</c:v>
                </c:pt>
                <c:pt idx="21">
                  <c:v>44020</c:v>
                </c:pt>
                <c:pt idx="22">
                  <c:v>44021</c:v>
                </c:pt>
                <c:pt idx="23">
                  <c:v>44022</c:v>
                </c:pt>
                <c:pt idx="24">
                  <c:v>44023</c:v>
                </c:pt>
                <c:pt idx="25">
                  <c:v>44024</c:v>
                </c:pt>
                <c:pt idx="26">
                  <c:v>44025</c:v>
                </c:pt>
                <c:pt idx="27">
                  <c:v>44026</c:v>
                </c:pt>
                <c:pt idx="28">
                  <c:v>44027</c:v>
                </c:pt>
                <c:pt idx="29">
                  <c:v>44028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PROJECT START</c:v>
                </c:pt>
              </c:strCache>
            </c:strRef>
          </c:tx>
          <c:spPr>
            <a:ln w="228600">
              <a:solidFill>
                <a:schemeClr val="bg1"/>
              </a:solidFill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7.3000000000000007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193675" cap="sq">
              <a:noFill/>
            </a:ln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6.3000000000000007</c:v>
                </c:pt>
                <c:pt idx="1">
                  <c:v>6.3000000000000007</c:v>
                </c:pt>
                <c:pt idx="2">
                  <c:v>6.3000000000000007</c:v>
                </c:pt>
                <c:pt idx="3">
                  <c:v>6.3000000000000007</c:v>
                </c:pt>
                <c:pt idx="4">
                  <c:v>6.3000000000000007</c:v>
                </c:pt>
                <c:pt idx="5">
                  <c:v>6.3000000000000007</c:v>
                </c:pt>
                <c:pt idx="6">
                  <c:v>6.3000000000000007</c:v>
                </c:pt>
                <c:pt idx="7">
                  <c:v>6.3000000000000007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APPLY ALL ML MODELS TO DATASET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6.3000000000000007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5.3000000000000007</c:v>
                </c:pt>
                <c:pt idx="9">
                  <c:v>5.3000000000000007</c:v>
                </c:pt>
                <c:pt idx="10">
                  <c:v>5.3000000000000007</c:v>
                </c:pt>
                <c:pt idx="11">
                  <c:v>5.3000000000000007</c:v>
                </c:pt>
                <c:pt idx="12">
                  <c:v>5.3000000000000007</c:v>
                </c:pt>
                <c:pt idx="13">
                  <c:v>5.3000000000000007</c:v>
                </c:pt>
                <c:pt idx="14">
                  <c:v>5.3000000000000007</c:v>
                </c:pt>
                <c:pt idx="15">
                  <c:v>5.3000000000000007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MODIFY DATA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5.3000000000000007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4.3000000000000007</c:v>
                </c:pt>
                <c:pt idx="16">
                  <c:v>4.3000000000000007</c:v>
                </c:pt>
                <c:pt idx="17">
                  <c:v>4.3000000000000007</c:v>
                </c:pt>
                <c:pt idx="18">
                  <c:v>4.3000000000000007</c:v>
                </c:pt>
                <c:pt idx="19">
                  <c:v>4.3000000000000007</c:v>
                </c:pt>
                <c:pt idx="20">
                  <c:v>4.3000000000000007</c:v>
                </c:pt>
                <c:pt idx="21">
                  <c:v>4.3000000000000007</c:v>
                </c:pt>
                <c:pt idx="22">
                  <c:v>4.3000000000000007</c:v>
                </c:pt>
                <c:pt idx="23">
                  <c:v>4.3000000000000007</c:v>
                </c:pt>
                <c:pt idx="24">
                  <c:v>4.3000000000000007</c:v>
                </c:pt>
                <c:pt idx="25">
                  <c:v>4.3000000000000007</c:v>
                </c:pt>
                <c:pt idx="26">
                  <c:v>4.3000000000000007</c:v>
                </c:pt>
                <c:pt idx="27">
                  <c:v>4.3000000000000007</c:v>
                </c:pt>
                <c:pt idx="28">
                  <c:v>4.3000000000000007</c:v>
                </c:pt>
                <c:pt idx="29">
                  <c:v>4.3000000000000007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CRAWL NEWS</c:v>
                </c:pt>
              </c:strCache>
            </c:strRef>
          </c:tx>
          <c:spPr>
            <a:ln cap="sq"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4.3000000000000007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193675" cap="sq">
              <a:noFill/>
            </a:ln>
          </c:spPr>
          <c:marker>
            <c:symbol val="square"/>
            <c:size val="14"/>
            <c:spPr>
              <a:noFill/>
              <a:ln>
                <a:noFill/>
              </a:ln>
            </c:spPr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3.3000000000000007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INCORPORATE NEWS INTO MODELS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9"/>
            <c:spPr>
              <a:solidFill>
                <a:schemeClr val="tx1"/>
              </a:solidFill>
              <a:ln>
                <a:noFill/>
              </a:ln>
            </c:spPr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00"/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ln w="263525">
                <a:solidFill>
                  <a:schemeClr val="bg1">
                    <a:lumMod val="95000"/>
                  </a:schemeClr>
                </a:solidFill>
              </a:ln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Jun 2020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Jul 2020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Jul 2020</c:v>
                </c:pt>
              </c:strCache>
            </c:strRef>
          </c:tx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0.5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Jun 2020</c:v>
                </c:pt>
              </c:strCache>
            </c:strRef>
          </c:tx>
          <c:spPr>
            <a:ln w="209550" cap="sq"/>
          </c:spPr>
          <c:marker>
            <c:symbol val="none"/>
          </c:marker>
          <c:dPt>
            <c:idx val="2"/>
            <c:bubble3D val="0"/>
            <c:spPr>
              <a:ln w="28575" cap="sq"/>
            </c:spPr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/>
                <a:lstStyle/>
                <a:p>
                  <a:pPr>
                    <a:defRPr sz="1200">
                      <a:solidFill>
                        <a:schemeClr val="tx2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158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noFill/>
              </a:ln>
            </c:spPr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{D4F5CD17-ABFF-426F-8F34-1A72280919C3}</c15:txfldGUID>
                      <c15:f>calcs!$E$72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{2C890C63-6155-43BD-A253-EBBF4382F677}</c15:txfldGUID>
                      <c15:f>calcs!$F$72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{36B5B2E2-2541-4488-8C63-8B38DB91DF4F}</c15:txfldGUID>
                      <c15:f>calcs!$G$72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{ADAC761E-ED54-4370-BC39-1020A2415DF9}</c15:txfldGUID>
                      <c15:f>calcs!$H$72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21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{AC2E3997-C669-4FE6-848D-5A3D52C36C3F}</c15:txfldGUID>
                      <c15:f>calcs!$I$72</c15:f>
                      <c15:dlblFieldTableCache>
                        <c:ptCount val="1"/>
                        <c:pt idx="0">
                          <c:v>21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{1C9ECAED-AB41-43A2-9E0C-87B793AE3F23}</c15:txfldGUID>
                      <c15:f>calcs!$J$72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{5CEDCB3A-30C4-43B6-B389-2E71C3302787}</c15:txfldGUID>
                      <c15:f>calcs!$K$72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{06B1F29D-6004-40C1-B520-C225BB1B8298}</c15:txfldGUID>
                      <c15:f>calcs!$L$72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{072F63D3-F23E-430C-95CA-F94402BAEA69}</c15:txfldGUID>
                      <c15:f>calcs!$M$72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{77123A17-277E-4B1B-B5A5-AC2E70732025}</c15:txfldGUID>
                      <c15:f>calcs!$N$72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{B2A03542-297E-48F9-8929-A490B85BE733}</c15:txfldGUID>
                      <c15:f>calcs!$O$72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{FB462F9B-2BBD-4EC7-904E-C6DC3077C75D}</c15:txfldGUID>
                      <c15:f>calcs!$P$72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{B03078E3-91CB-41FD-8978-D9993ABF2ACE}</c15:txfldGUID>
                      <c15:f>calcs!$Q$72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{A1B8AAB9-7500-4925-B7F1-861B9A2B4D71}</c15:txfldGUID>
                      <c15:f>calcs!$R$72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{37AAB0C6-F4B7-4F6C-B3E3-2EAFF87DA7F7}</c15:txfldGUID>
                      <c15:f>calcs!$S$72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{2B52A482-7099-4045-A0DB-9D38B9B5E6FC}</c15:txfldGUID>
                      <c15:f>calcs!$T$72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{870D2D58-5DAF-4FCC-A826-25B7BFC36001}</c15:txfldGUID>
                      <c15:f>calcs!$U$72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{8415FFBF-EA48-4489-9389-04738E9B2555}</c15:txfldGUID>
                      <c15:f>calcs!$V$72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{8C4D566C-CED1-4757-9EA7-BB709AAFE56D}</c15:txfldGUID>
                      <c15:f>calcs!$W$72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{3C0A4B09-3934-4CA2-81C4-EFBE929ED154}</c15:txfldGUID>
                      <c15:f>calcs!$X$72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{99EE9DF7-D98A-405B-9C8A-E01508DECC6C}</c15:txfldGUID>
                      <c15:f>calcs!$Y$72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{4E8636D5-F922-41BA-97C6-49FE5D05E812}</c15:txfldGUID>
                      <c15:f>calcs!$Z$72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{53EFD7E7-6F9C-46FB-B334-A8040DAA1CC2}</c15:txfldGUID>
                      <c15:f>calcs!$AA$72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{C3C840C9-B759-4591-861A-76C71BDE7A40}</c15:txfldGUID>
                      <c15:f>calcs!$AB$72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{E9318064-6BA9-4BA3-9B05-7A1047E3DAAC}</c15:txfldGUID>
                      <c15:f>calcs!$AC$72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{631C7828-7154-4DA5-8EC0-302CD41C87FC}</c15:txfldGUID>
                      <c15:f>calcs!$AD$72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{6AD97992-B716-4611-80D5-B44A7D528CB7}</c15:txfldGUID>
                      <c15:f>calcs!$AE$72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{2F54E4B9-37C0-493A-A0E0-D50F59E22250}</c15:txfldGUID>
                      <c15:f>calcs!$AF$72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{BCF8C648-B371-4135-B962-46183AA4CBBF}</c15:txfldGUID>
                      <c15:f>calcs!$AG$72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{826146E7-5390-459F-AFBF-3309B6C4CD70}</c15:txfldGUID>
                      <c15:f>calcs!$AH$72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>
              <a:noFill/>
            </a:ln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{EA86343D-9D2E-4573-8AA2-10E6000C97CE}</c15:txfldGUID>
                      <c15:f>calcs!$E$70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{03D80DE2-ABF1-4132-9617-41BDD754CA9D}</c15:txfldGUID>
                      <c15:f>calcs!$F$70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{FF5EB6EE-BC0A-4765-8BDD-E20CE0820BDD}</c15:txfldGUID>
                      <c15:f>calcs!$G$70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{D759C3B9-99E4-47AB-BE32-EBBA2802E5F6}</c15:txfldGUID>
                      <c15:f>calcs!$H$70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{ED6CBFF1-4C47-4207-A42C-04AFA15A4ABB}</c15:txfldGUID>
                      <c15:f>calcs!$I$70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{F63FC62C-E8C0-416E-B8FB-54EE1173B44E}</c15:txfldGUID>
                      <c15:f>calcs!$J$70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{734E6A4D-1A0D-4CE9-9ABE-55EFDE6EC813}</c15:txfldGUID>
                      <c15:f>calcs!$K$70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{739EE648-EF21-42C1-AB78-EF32124FD166}</c15:txfldGUID>
                      <c15:f>calcs!$L$70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{D83F4138-9525-47BA-8A9E-5A05577E4898}</c15:txfldGUID>
                      <c15:f>calcs!$M$70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{A7E01513-6C1A-4C75-8290-4B84750C6365}</c15:txfldGUID>
                      <c15:f>calcs!$N$70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{FA9DE82A-8400-4C9B-9834-6F742FF6D86B}</c15:txfldGUID>
                      <c15:f>calcs!$O$70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{FFF581A5-B34B-4C32-83D8-4D8872AD2ACB}</c15:txfldGUID>
                      <c15:f>calcs!$P$70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{390BC97E-B76F-4792-803A-50054D2D0454}</c15:txfldGUID>
                      <c15:f>calcs!$Q$70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{5F515358-C82A-4293-8C9C-3EAA5BD5884D}</c15:txfldGUID>
                      <c15:f>calcs!$R$70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{BA18BDEF-3A20-4EE5-BDC5-9509A9C4BFEF}</c15:txfldGUID>
                      <c15:f>calcs!$S$70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{904B733E-96D2-4DBF-B203-41BE62E72A0D}</c15:txfldGUID>
                      <c15:f>calcs!$T$70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{EFD3C508-30F3-4E32-8B0E-260C917DF138}</c15:txfldGUID>
                      <c15:f>calcs!$U$70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{B6050B85-7CAC-4BFD-AAAC-FFF90D9CA975}</c15:txfldGUID>
                      <c15:f>calcs!$V$70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{384C9E29-9778-43D3-B834-37EFF3DE1177}</c15:txfldGUID>
                      <c15:f>calcs!$W$70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{FA071530-C914-4E69-B61E-4DE908B607BE}</c15:txfldGUID>
                      <c15:f>calcs!$X$70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{B6577060-BCBB-4827-841B-A6B79FFA770C}</c15:txfldGUID>
                      <c15:f>calcs!$Y$70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{D7A0E49F-F19F-4DE1-9453-7CDB5ABC79EA}</c15:txfldGUID>
                      <c15:f>calcs!$Z$70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{0CB3BB20-2EE8-476B-946D-779C3F6F6F44}</c15:txfldGUID>
                      <c15:f>calcs!$AA$70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{8244437F-07FD-4781-8A74-371F74B0D7B2}</c15:txfldGUID>
                      <c15:f>calcs!$AB$70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{8F5C360C-E681-401B-8CEC-452613836C47}</c15:txfldGUID>
                      <c15:f>calcs!$AC$70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{271D12DB-1F66-4560-8385-5F39A177B5CD}</c15:txfldGUID>
                      <c15:f>calcs!$AD$70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{D62CBF43-2203-4756-86CA-7CB5D0D5A29A}</c15:txfldGUID>
                      <c15:f>calcs!$AE$70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{583D45F9-67F1-4CA1-814F-6A503A3EB003}</c15:txfldGUID>
                      <c15:f>calcs!$AF$70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{DE7281B2-E931-40BB-B502-6EB769A34F2D}</c15:txfldGUID>
                      <c15:f>calcs!$AG$70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{6902C0A8-A827-4701-BC62-E4AFB8AF1AA5}</c15:txfldGUID>
                      <c15:f>calcs!$AH$70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Jun 2020 - Top Band</c:v>
                </c:pt>
              </c:strCache>
            </c:strRef>
          </c:tx>
          <c:spPr>
            <a:ln w="228600" cap="sq">
              <a:solidFill>
                <a:schemeClr val="accent3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Jul 2020 - Top Band</c:v>
                </c:pt>
              </c:strCache>
            </c:strRef>
          </c:tx>
          <c:spPr>
            <a:ln w="228600" cap="sq">
              <a:solidFill>
                <a:schemeClr val="accent2">
                  <a:lumMod val="20000"/>
                  <a:lumOff val="80000"/>
                </a:schemeClr>
              </a:solidFill>
            </a:ln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3175">
              <a:solidFill>
                <a:schemeClr val="tx2">
                  <a:lumMod val="20000"/>
                  <a:lumOff val="80000"/>
                  <a:alpha val="50000"/>
                </a:schemeClr>
              </a:solidFill>
            </a:ln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1"/>
        <c:axPos val="l"/>
        <c:numFmt formatCode="General" sourceLinked="1"/>
        <c:majorTickMark val="out"/>
        <c:minorTickMark val="none"/>
        <c:tickLblPos val="nextTo"/>
        <c:crossAx val="562907528"/>
        <c:crosses val="autoZero"/>
        <c:crossBetween val="between"/>
        <c:majorUnit val="1"/>
      </c:valAx>
    </c:plotArea>
    <c:plotVisOnly val="1"/>
    <c:dispBlanksAs val="gap"/>
    <c:showDLblsOverMax val="0"/>
  </c:chart>
  <c:spPr>
    <a:noFill/>
    <a:ln>
      <a:noFill/>
    </a:ln>
  </c:spPr>
  <c:txPr>
    <a:bodyPr/>
    <a:lstStyle/>
    <a:p>
      <a:pPr>
        <a:defRPr sz="1000"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304799</xdr:colOff>
      <xdr:row>1</xdr:row>
      <xdr:rowOff>85725</xdr:rowOff>
    </xdr:from>
    <xdr:to>
      <xdr:col>6</xdr:col>
      <xdr:colOff>85725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33497" y="4042410"/>
          <a:ext cx="9244139" cy="228436"/>
          <a:chOff x="306828" y="4108026"/>
          <a:chExt cx="8729080" cy="223568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6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F16" totalsRowShown="0">
  <autoFilter ref="B4:F16" xr:uid="{00000000-0009-0000-0100-000001000000}"/>
  <sortState xmlns:xlrd2="http://schemas.microsoft.com/office/spreadsheetml/2017/richdata2" ref="C19:F24">
    <sortCondition ref="D18:D24"/>
  </sortState>
  <tableColumns count="5">
    <tableColumn id="5" xr3:uid="{00000000-0010-0000-0000-000005000000}" name="Id">
      <calculatedColumnFormula>ROW(B5)-calcs!$D$5</calculatedColumnFormula>
    </tableColumn>
    <tableColumn id="1" xr3:uid="{00000000-0010-0000-0000-000001000000}" name="ACTIVITY" dataCellStyle="Normal"/>
    <tableColumn id="2" xr3:uid="{00000000-0010-0000-0000-000002000000}" name="START">
      <calculatedColumnFormula>D4+10</calculatedColumnFormula>
    </tableColumn>
    <tableColumn id="3" xr3:uid="{00000000-0010-0000-0000-000003000000}" name="END">
      <calculatedColumnFormula>Activities[[#This Row],[START]]+2</calculatedColumnFormula>
    </tableColumn>
    <tableColumn id="4" xr3:uid="{00000000-0010-0000-0000-000004000000}" name="NOTES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G16"/>
  <sheetViews>
    <sheetView showGridLines="0" tabSelected="1" topLeftCell="A4" zoomScaleNormal="100" workbookViewId="0">
      <selection activeCell="E11" sqref="E11"/>
    </sheetView>
  </sheetViews>
  <sheetFormatPr defaultColWidth="9.109375" defaultRowHeight="35.1" customHeight="1" x14ac:dyDescent="0.3"/>
  <cols>
    <col min="1" max="1" width="4.5546875" customWidth="1"/>
    <col min="2" max="2" width="7" hidden="1" customWidth="1"/>
    <col min="3" max="3" width="31" customWidth="1"/>
    <col min="4" max="5" width="18.44140625" customWidth="1"/>
    <col min="6" max="6" width="66.109375" customWidth="1"/>
    <col min="7" max="7" width="4.5546875" customWidth="1"/>
    <col min="8" max="8" width="4.6640625" customWidth="1"/>
  </cols>
  <sheetData>
    <row r="1" spans="1:7" s="4" customFormat="1" ht="35.1" customHeight="1" thickBot="1" x14ac:dyDescent="0.35">
      <c r="A1" s="6"/>
      <c r="B1" s="6"/>
      <c r="C1" s="11" t="s">
        <v>17</v>
      </c>
      <c r="D1" s="11"/>
      <c r="E1" s="11"/>
      <c r="F1" s="11"/>
      <c r="G1" s="11"/>
    </row>
    <row r="2" spans="1:7" ht="315.89999999999998" customHeight="1" thickTop="1" x14ac:dyDescent="0.3">
      <c r="C2" s="12" t="s">
        <v>27</v>
      </c>
      <c r="D2" s="12"/>
      <c r="E2" s="12"/>
      <c r="F2" s="12"/>
      <c r="G2" s="12"/>
    </row>
    <row r="3" spans="1:7" s="7" customFormat="1" ht="35.1" customHeight="1" x14ac:dyDescent="0.3">
      <c r="C3" s="8" t="s">
        <v>25</v>
      </c>
      <c r="D3" s="9">
        <f ca="1">TODAY()</f>
        <v>43999</v>
      </c>
    </row>
    <row r="4" spans="1:7" ht="21" customHeight="1" x14ac:dyDescent="0.3">
      <c r="B4" t="s">
        <v>5</v>
      </c>
      <c r="C4" s="10" t="s">
        <v>13</v>
      </c>
      <c r="D4" s="10" t="s">
        <v>14</v>
      </c>
      <c r="E4" s="10" t="s">
        <v>15</v>
      </c>
      <c r="F4" s="10" t="s">
        <v>16</v>
      </c>
    </row>
    <row r="5" spans="1:7" ht="35.1" customHeight="1" x14ac:dyDescent="0.3">
      <c r="B5">
        <f>ROW(B5)-calcs!$D$5</f>
        <v>-7</v>
      </c>
      <c r="C5" t="s">
        <v>18</v>
      </c>
      <c r="D5" s="5">
        <f ca="1">$D$3</f>
        <v>43999</v>
      </c>
      <c r="E5" s="5"/>
    </row>
    <row r="6" spans="1:7" ht="35.1" customHeight="1" x14ac:dyDescent="0.3">
      <c r="B6">
        <f>ROW(B6)-calcs!$D$5</f>
        <v>-6</v>
      </c>
      <c r="C6" t="s">
        <v>28</v>
      </c>
      <c r="D6" s="5">
        <f ca="1">D5</f>
        <v>43999</v>
      </c>
      <c r="E6" s="5">
        <f ca="1">Activities[[#This Row],[START]]+7</f>
        <v>44006</v>
      </c>
    </row>
    <row r="7" spans="1:7" ht="35.1" customHeight="1" x14ac:dyDescent="0.3">
      <c r="B7">
        <f>ROW(B7)-calcs!$D$5</f>
        <v>-5</v>
      </c>
      <c r="C7" t="s">
        <v>29</v>
      </c>
      <c r="D7" s="5">
        <f ca="1">D6+8</f>
        <v>44007</v>
      </c>
      <c r="E7" s="5">
        <f ca="1">Activities[[#This Row],[START]]+7</f>
        <v>44014</v>
      </c>
    </row>
    <row r="8" spans="1:7" ht="35.1" customHeight="1" x14ac:dyDescent="0.3">
      <c r="B8">
        <f>ROW(B8)-calcs!$D$5</f>
        <v>-4</v>
      </c>
      <c r="C8" t="s">
        <v>30</v>
      </c>
      <c r="D8" s="5">
        <f ca="1">E7</f>
        <v>44014</v>
      </c>
      <c r="E8" s="5">
        <f ca="1">Activities[[#This Row],[START]]+14</f>
        <v>44028</v>
      </c>
    </row>
    <row r="9" spans="1:7" ht="35.1" customHeight="1" x14ac:dyDescent="0.3">
      <c r="B9">
        <f>ROW(B9)-calcs!$D$5</f>
        <v>-3</v>
      </c>
      <c r="C9" t="s">
        <v>31</v>
      </c>
      <c r="D9" s="5">
        <f ca="1">E8</f>
        <v>44028</v>
      </c>
      <c r="E9" s="5">
        <f ca="1">Activities[[#This Row],[START]]+7</f>
        <v>44035</v>
      </c>
    </row>
    <row r="10" spans="1:7" ht="35.1" customHeight="1" x14ac:dyDescent="0.3">
      <c r="B10">
        <f>ROW(B10)-calcs!$D$5</f>
        <v>-2</v>
      </c>
      <c r="C10" t="s">
        <v>32</v>
      </c>
      <c r="D10" s="5">
        <f ca="1">E9</f>
        <v>44035</v>
      </c>
      <c r="E10" s="5">
        <f ca="1">Activities[[#This Row],[START]]+7</f>
        <v>44042</v>
      </c>
    </row>
    <row r="11" spans="1:7" ht="35.1" customHeight="1" x14ac:dyDescent="0.3">
      <c r="B11">
        <f>ROW(B11)-calcs!$D$5</f>
        <v>-1</v>
      </c>
      <c r="C11" t="s">
        <v>19</v>
      </c>
      <c r="D11" s="5">
        <f ca="1">D10+10</f>
        <v>44045</v>
      </c>
      <c r="E11" s="5">
        <f ca="1">Activities[[#This Row],[START]]+2</f>
        <v>44047</v>
      </c>
    </row>
    <row r="12" spans="1:7" ht="35.1" customHeight="1" x14ac:dyDescent="0.3">
      <c r="B12">
        <f>ROW(B12)-calcs!$D$5</f>
        <v>0</v>
      </c>
      <c r="C12" t="s">
        <v>20</v>
      </c>
      <c r="D12" s="5">
        <f t="shared" ref="D9:D15" ca="1" si="0">D11+10</f>
        <v>44055</v>
      </c>
      <c r="E12" s="5"/>
    </row>
    <row r="13" spans="1:7" ht="35.1" customHeight="1" x14ac:dyDescent="0.3">
      <c r="B13">
        <f>ROW(B13)-calcs!$D$5</f>
        <v>1</v>
      </c>
      <c r="C13" t="s">
        <v>21</v>
      </c>
      <c r="D13" s="5">
        <f ca="1">D12+10</f>
        <v>44065</v>
      </c>
      <c r="E13" s="5">
        <f ca="1">Activities[[#This Row],[START]]+2</f>
        <v>44067</v>
      </c>
    </row>
    <row r="14" spans="1:7" ht="35.1" customHeight="1" x14ac:dyDescent="0.3">
      <c r="B14">
        <f>ROW(B14)-calcs!$D$5</f>
        <v>2</v>
      </c>
      <c r="C14" t="s">
        <v>22</v>
      </c>
      <c r="D14" s="5">
        <f t="shared" ca="1" si="0"/>
        <v>44075</v>
      </c>
      <c r="E14" s="5">
        <f ca="1">Activities[[#This Row],[START]]+2</f>
        <v>44077</v>
      </c>
    </row>
    <row r="15" spans="1:7" ht="35.1" customHeight="1" x14ac:dyDescent="0.3">
      <c r="B15">
        <f>ROW(B15)-calcs!$D$5</f>
        <v>3</v>
      </c>
      <c r="C15" t="s">
        <v>23</v>
      </c>
      <c r="D15" s="5">
        <f t="shared" ca="1" si="0"/>
        <v>44085</v>
      </c>
      <c r="E15" s="5">
        <f ca="1">Activities[[#This Row],[START]]+2</f>
        <v>44087</v>
      </c>
    </row>
    <row r="16" spans="1:7" ht="35.1" customHeight="1" x14ac:dyDescent="0.3">
      <c r="B16">
        <f>ROW(B16)-calcs!$D$5</f>
        <v>4</v>
      </c>
      <c r="C16" t="s">
        <v>24</v>
      </c>
      <c r="D16" s="5">
        <v>44060</v>
      </c>
      <c r="E16" s="5"/>
    </row>
  </sheetData>
  <sheetProtection selectLockedCells="1"/>
  <mergeCells count="2">
    <mergeCell ref="C1:G1"/>
    <mergeCell ref="C2:G2"/>
  </mergeCells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:G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" xr:uid="{00000000-0002-0000-0000-000006000000}"/>
    <dataValidation allowBlank="1" showInputMessage="1" showErrorMessage="1" prompt="Enter Notes in this column under this heading" sqref="F4" xr:uid="{00000000-0002-0000-0000-000007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22860</xdr:colOff>
                    <xdr:row>1</xdr:row>
                    <xdr:rowOff>3604260</xdr:rowOff>
                  </from>
                  <to>
                    <xdr:col>6</xdr:col>
                    <xdr:colOff>76200</xdr:colOff>
                    <xdr:row>1</xdr:row>
                    <xdr:rowOff>3764280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RowHeight="14.4" x14ac:dyDescent="0.3"/>
  <cols>
    <col min="3" max="3" width="17.44140625" customWidth="1"/>
    <col min="4" max="4" width="18" customWidth="1"/>
    <col min="5" max="34" width="10.88671875" customWidth="1"/>
    <col min="35" max="35" width="17.5546875" customWidth="1"/>
  </cols>
  <sheetData>
    <row r="1" spans="1:6" ht="100.8" x14ac:dyDescent="0.3">
      <c r="A1" t="s">
        <v>9</v>
      </c>
    </row>
    <row r="3" spans="1:6" x14ac:dyDescent="0.3">
      <c r="C3" t="s">
        <v>10</v>
      </c>
      <c r="D3" s="1">
        <f ca="1">TODAY()</f>
        <v>43999</v>
      </c>
      <c r="E3" s="1"/>
    </row>
    <row r="4" spans="1:6" x14ac:dyDescent="0.3">
      <c r="D4">
        <v>5</v>
      </c>
    </row>
    <row r="5" spans="1:6" x14ac:dyDescent="0.3">
      <c r="C5" t="s">
        <v>26</v>
      </c>
      <c r="D5">
        <f>ROWS(Activities[])</f>
        <v>12</v>
      </c>
    </row>
    <row r="6" spans="1:6" x14ac:dyDescent="0.3">
      <c r="E6" t="e">
        <f>NA()</f>
        <v>#N/A</v>
      </c>
    </row>
    <row r="7" spans="1:6" x14ac:dyDescent="0.3">
      <c r="E7" t="e">
        <f>NA()</f>
        <v>#N/A</v>
      </c>
    </row>
    <row r="8" spans="1:6" x14ac:dyDescent="0.3">
      <c r="E8" t="e">
        <f>NA()</f>
        <v>#N/A</v>
      </c>
    </row>
    <row r="9" spans="1:6" ht="28.8" x14ac:dyDescent="0.3">
      <c r="C9" s="2" t="s">
        <v>12</v>
      </c>
      <c r="D9">
        <f ca="1">SUMPRODUCT( ((Activities[START]&gt;=StartDateWindow)+(Activities[END]&gt;=StartDateWindow)&gt;0)*(Activities[START]&lt;=(StartDateWindow+WindowDays-1)) )</f>
        <v>5</v>
      </c>
      <c r="E9" t="e">
        <f>NA()</f>
        <v>#N/A</v>
      </c>
    </row>
    <row r="10" spans="1:6" x14ac:dyDescent="0.3">
      <c r="D10">
        <v>9</v>
      </c>
      <c r="E10" t="e">
        <f>NA()</f>
        <v>#N/A</v>
      </c>
    </row>
    <row r="11" spans="1:6" x14ac:dyDescent="0.3">
      <c r="D11">
        <f ca="1">D10-MIN(D10,D9)</f>
        <v>4</v>
      </c>
      <c r="E11" t="e">
        <f>NA()</f>
        <v>#N/A</v>
      </c>
    </row>
    <row r="12" spans="1:6" x14ac:dyDescent="0.3">
      <c r="E12" t="e">
        <f>NA()</f>
        <v>#N/A</v>
      </c>
    </row>
    <row r="13" spans="1:6" x14ac:dyDescent="0.3">
      <c r="C13" s="2"/>
      <c r="E13" t="e">
        <f>NA()</f>
        <v>#N/A</v>
      </c>
    </row>
    <row r="14" spans="1:6" x14ac:dyDescent="0.3">
      <c r="C14" s="2"/>
      <c r="E14" t="e">
        <f>NA()</f>
        <v>#N/A</v>
      </c>
    </row>
    <row r="15" spans="1:6" x14ac:dyDescent="0.3">
      <c r="C15" s="2"/>
      <c r="E15">
        <f t="array" aca="1" ref="E15" ca="1">INDEX(Activities[Id],MATCH(1, ((Activities[START]&gt;=StartDateWindow)+(Activities[END]&gt;=StartDateWindow)&gt;0)*(Activities[START]&lt;=(StartDateWindow+WindowDays-1)), 0))</f>
        <v>-7</v>
      </c>
      <c r="F15" t="e">
        <f t="shared" ref="F15:F23" ca="1" si="0">OFFSET(E15,-$D$11,)</f>
        <v>#N/A</v>
      </c>
    </row>
    <row r="16" spans="1:6" x14ac:dyDescent="0.3">
      <c r="C16" s="2"/>
      <c r="E16">
        <f t="array" aca="1" ref="E16" ca="1">INDEX(Activities[Id],MATCH(1, (Activities[Id]&gt;E15)*((Activities[START]&gt;=StartDateWindow)+(Activities[END]&gt;=StartDateWindow)&gt;0)*(Activities[START]&lt;=(StartDateWindow+WindowDays-1)), 0))</f>
        <v>-6</v>
      </c>
      <c r="F16" t="e">
        <f t="shared" ca="1" si="0"/>
        <v>#N/A</v>
      </c>
    </row>
    <row r="17" spans="1:35" x14ac:dyDescent="0.3">
      <c r="C17" s="2"/>
      <c r="E17">
        <f t="array" aca="1" ref="E17" ca="1">INDEX(Activities[Id],MATCH(1, (Activities[Id]&gt;E16)*((Activities[START]&gt;=StartDateWindow)+(Activities[END]&gt;=StartDateWindow)&gt;0)*(Activities[START]&lt;=(StartDateWindow+WindowDays-1)), 0))</f>
        <v>-5</v>
      </c>
      <c r="F17" t="e">
        <f t="shared" ca="1" si="0"/>
        <v>#N/A</v>
      </c>
    </row>
    <row r="18" spans="1:35" x14ac:dyDescent="0.3">
      <c r="E18">
        <f t="array" aca="1" ref="E18" ca="1">INDEX(Activities[Id],MATCH(1, (Activities[Id]&gt;E17)*((Activities[START]&gt;=StartDateWindow)+(Activities[END]&gt;=StartDateWindow)&gt;0)*(Activities[START]&lt;=(StartDateWindow+WindowDays-1)), 0))</f>
        <v>-4</v>
      </c>
      <c r="F18" t="e">
        <f t="shared" ca="1" si="0"/>
        <v>#N/A</v>
      </c>
    </row>
    <row r="19" spans="1:35" x14ac:dyDescent="0.3">
      <c r="E19">
        <f t="array" aca="1" ref="E19" ca="1">INDEX(Activities[Id],MATCH(1, (Activities[Id]&gt;E18)*((Activities[START]&gt;=StartDateWindow)+(Activities[END]&gt;=StartDateWindow)&gt;0)*(Activities[START]&lt;=(StartDateWindow+WindowDays-1)), 0))</f>
        <v>-3</v>
      </c>
      <c r="F19">
        <f t="shared" ca="1" si="0"/>
        <v>-7</v>
      </c>
    </row>
    <row r="20" spans="1:35" x14ac:dyDescent="0.3">
      <c r="E20" t="e">
        <f t="array" aca="1" ref="E20" ca="1">INDEX(Activities[Id],MATCH(1, (Activities[Id]&gt;E19)*((Activities[START]&gt;=StartDateWindow)+(Activities[END]&gt;=StartDateWindow)&gt;0)*(Activities[START]&lt;=(StartDateWindow+WindowDays-1)), 0))</f>
        <v>#N/A</v>
      </c>
      <c r="F20">
        <f t="shared" ca="1" si="0"/>
        <v>-6</v>
      </c>
    </row>
    <row r="21" spans="1:35" x14ac:dyDescent="0.3">
      <c r="E21" t="e">
        <f t="array" aca="1" ref="E21" ca="1">INDEX(Activities[Id],MATCH(1, (Activities[Id]&gt;E20)*((Activities[START]&gt;=StartDateWindow)+(Activities[END]&gt;=StartDateWindow)&gt;0)*(Activities[START]&lt;=(StartDateWindow+WindowDays-1)), 0))</f>
        <v>#N/A</v>
      </c>
      <c r="F21">
        <f t="shared" ca="1" si="0"/>
        <v>-5</v>
      </c>
    </row>
    <row r="22" spans="1:35" x14ac:dyDescent="0.3">
      <c r="E22" t="e">
        <f t="array" aca="1" ref="E22" ca="1">INDEX(Activities[Id],MATCH(1, (Activities[Id]&gt;E21)*((Activities[START]&gt;=StartDateWindow)+(Activities[END]&gt;=StartDateWindow)&gt;0)*(Activities[START]&lt;=(StartDateWindow+WindowDays-1)), 0))</f>
        <v>#N/A</v>
      </c>
      <c r="F22">
        <f t="shared" ca="1" si="0"/>
        <v>-4</v>
      </c>
    </row>
    <row r="23" spans="1:35" x14ac:dyDescent="0.3">
      <c r="E23" t="e">
        <f t="array" aca="1" ref="E23" ca="1">INDEX(Activities[Id],MATCH(1, (Activities[Id]&gt;E22)*((Activities[START]&gt;=StartDateWindow)+(Activities[END]&gt;=StartDateWindow)&gt;0)*(Activities[START]&lt;=(StartDateWindow+WindowDays-1)), 0))</f>
        <v>#N/A</v>
      </c>
      <c r="F23">
        <f t="shared" ca="1" si="0"/>
        <v>-3</v>
      </c>
    </row>
    <row r="25" spans="1:35" x14ac:dyDescent="0.3">
      <c r="C25" t="s">
        <v>4</v>
      </c>
      <c r="D25" s="1">
        <f ca="1">StartDate+WindowOffset</f>
        <v>43999</v>
      </c>
    </row>
    <row r="26" spans="1:35" x14ac:dyDescent="0.3">
      <c r="C26" t="s">
        <v>3</v>
      </c>
      <c r="D26">
        <v>0</v>
      </c>
    </row>
    <row r="28" spans="1:35" x14ac:dyDescent="0.3">
      <c r="C28" t="s">
        <v>1</v>
      </c>
      <c r="D28" s="2">
        <f ca="1">'Project Timeline'!D3</f>
        <v>43999</v>
      </c>
    </row>
    <row r="29" spans="1:35" x14ac:dyDescent="0.3">
      <c r="C29" t="s">
        <v>2</v>
      </c>
      <c r="D29">
        <v>30</v>
      </c>
    </row>
    <row r="31" spans="1:35" x14ac:dyDescent="0.3">
      <c r="A31" t="s">
        <v>8</v>
      </c>
      <c r="B31" t="s">
        <v>6</v>
      </c>
      <c r="C31" t="s">
        <v>7</v>
      </c>
      <c r="D31" t="s">
        <v>0</v>
      </c>
      <c r="E31" s="1">
        <f ca="1">StartDateWindow</f>
        <v>43999</v>
      </c>
      <c r="F31" s="1">
        <f t="shared" ref="F31:AI31" ca="1" si="1">E31+1</f>
        <v>44000</v>
      </c>
      <c r="G31" s="1">
        <f t="shared" ca="1" si="1"/>
        <v>44001</v>
      </c>
      <c r="H31" s="1">
        <f t="shared" ca="1" si="1"/>
        <v>44002</v>
      </c>
      <c r="I31" s="1">
        <f t="shared" ca="1" si="1"/>
        <v>44003</v>
      </c>
      <c r="J31" s="1">
        <f t="shared" ca="1" si="1"/>
        <v>44004</v>
      </c>
      <c r="K31" s="1">
        <f t="shared" ca="1" si="1"/>
        <v>44005</v>
      </c>
      <c r="L31" s="1">
        <f t="shared" ca="1" si="1"/>
        <v>44006</v>
      </c>
      <c r="M31" s="1">
        <f t="shared" ca="1" si="1"/>
        <v>44007</v>
      </c>
      <c r="N31" s="1">
        <f t="shared" ca="1" si="1"/>
        <v>44008</v>
      </c>
      <c r="O31" s="1">
        <f t="shared" ca="1" si="1"/>
        <v>44009</v>
      </c>
      <c r="P31" s="1">
        <f t="shared" ca="1" si="1"/>
        <v>44010</v>
      </c>
      <c r="Q31" s="1">
        <f t="shared" ca="1" si="1"/>
        <v>44011</v>
      </c>
      <c r="R31" s="1">
        <f t="shared" ca="1" si="1"/>
        <v>44012</v>
      </c>
      <c r="S31" s="1">
        <f t="shared" ca="1" si="1"/>
        <v>44013</v>
      </c>
      <c r="T31" s="1">
        <f t="shared" ca="1" si="1"/>
        <v>44014</v>
      </c>
      <c r="U31" s="1">
        <f t="shared" ca="1" si="1"/>
        <v>44015</v>
      </c>
      <c r="V31" s="1">
        <f t="shared" ca="1" si="1"/>
        <v>44016</v>
      </c>
      <c r="W31" s="1">
        <f t="shared" ca="1" si="1"/>
        <v>44017</v>
      </c>
      <c r="X31" s="1">
        <f t="shared" ca="1" si="1"/>
        <v>44018</v>
      </c>
      <c r="Y31" s="1">
        <f t="shared" ca="1" si="1"/>
        <v>44019</v>
      </c>
      <c r="Z31" s="1">
        <f t="shared" ca="1" si="1"/>
        <v>44020</v>
      </c>
      <c r="AA31" s="1">
        <f t="shared" ca="1" si="1"/>
        <v>44021</v>
      </c>
      <c r="AB31" s="1">
        <f t="shared" ca="1" si="1"/>
        <v>44022</v>
      </c>
      <c r="AC31" s="1">
        <f t="shared" ca="1" si="1"/>
        <v>44023</v>
      </c>
      <c r="AD31" s="1">
        <f t="shared" ca="1" si="1"/>
        <v>44024</v>
      </c>
      <c r="AE31" s="1">
        <f t="shared" ca="1" si="1"/>
        <v>44025</v>
      </c>
      <c r="AF31" s="1">
        <f t="shared" ca="1" si="1"/>
        <v>44026</v>
      </c>
      <c r="AG31" s="1">
        <f t="shared" ca="1" si="1"/>
        <v>44027</v>
      </c>
      <c r="AH31" s="1">
        <f t="shared" ca="1" si="1"/>
        <v>44028</v>
      </c>
      <c r="AI31" s="1">
        <f t="shared" ca="1" si="1"/>
        <v>44029</v>
      </c>
    </row>
    <row r="32" spans="1:35" x14ac:dyDescent="0.3">
      <c r="A32">
        <v>11.3</v>
      </c>
      <c r="B32">
        <v>1</v>
      </c>
      <c r="C32" t="e">
        <f t="shared" ref="C32:C40" ca="1" si="2">F15</f>
        <v>#N/A</v>
      </c>
      <c r="D32" t="e">
        <f ca="1">INDEX(Activities[ACTIVITY],MATCH($C32,Activities[Id],0))</f>
        <v>#N/A</v>
      </c>
      <c r="E32" t="e">
        <f ca="1">GridCalc</f>
        <v>#N/A</v>
      </c>
      <c r="F32" t="e">
        <f ca="1">GridCalc</f>
        <v>#N/A</v>
      </c>
      <c r="G32" t="e">
        <f ca="1">GridCalc</f>
        <v>#N/A</v>
      </c>
      <c r="H32" t="e">
        <f ca="1">GridCalc</f>
        <v>#N/A</v>
      </c>
      <c r="I32" t="e">
        <f ca="1">GridCalc</f>
        <v>#N/A</v>
      </c>
      <c r="J32" t="e">
        <f ca="1">GridCalc</f>
        <v>#N/A</v>
      </c>
      <c r="K32" t="e">
        <f ca="1">GridCalc</f>
        <v>#N/A</v>
      </c>
      <c r="L32" t="e">
        <f ca="1">GridCalc</f>
        <v>#N/A</v>
      </c>
      <c r="M32" t="e">
        <f ca="1">GridCalc</f>
        <v>#N/A</v>
      </c>
      <c r="N32" t="e">
        <f ca="1">GridCalc</f>
        <v>#N/A</v>
      </c>
      <c r="O32" t="e">
        <f ca="1">GridCalc</f>
        <v>#N/A</v>
      </c>
      <c r="P32" t="e">
        <f ca="1">GridCalc</f>
        <v>#N/A</v>
      </c>
      <c r="Q32" t="e">
        <f ca="1">GridCalc</f>
        <v>#N/A</v>
      </c>
      <c r="R32" t="e">
        <f ca="1">GridCalc</f>
        <v>#N/A</v>
      </c>
      <c r="S32" t="e">
        <f ca="1">GridCalc</f>
        <v>#N/A</v>
      </c>
      <c r="T32" t="e">
        <f ca="1">GridCalc</f>
        <v>#N/A</v>
      </c>
      <c r="U32" t="e">
        <f ca="1">GridCalc</f>
        <v>#N/A</v>
      </c>
      <c r="V32" t="e">
        <f ca="1">GridCalc</f>
        <v>#N/A</v>
      </c>
      <c r="W32" t="e">
        <f ca="1">GridCalc</f>
        <v>#N/A</v>
      </c>
      <c r="X32" t="e">
        <f ca="1">GridCalc</f>
        <v>#N/A</v>
      </c>
      <c r="Y32" t="e">
        <f ca="1">GridCalc</f>
        <v>#N/A</v>
      </c>
      <c r="Z32" t="e">
        <f ca="1">GridCalc</f>
        <v>#N/A</v>
      </c>
      <c r="AA32" t="e">
        <f ca="1">GridCalc</f>
        <v>#N/A</v>
      </c>
      <c r="AB32" t="e">
        <f ca="1">GridCalc</f>
        <v>#N/A</v>
      </c>
      <c r="AC32" t="e">
        <f ca="1">GridCalc</f>
        <v>#N/A</v>
      </c>
      <c r="AD32" t="e">
        <f ca="1">GridCalc</f>
        <v>#N/A</v>
      </c>
      <c r="AE32" t="e">
        <f ca="1">GridCalc</f>
        <v>#N/A</v>
      </c>
      <c r="AF32" t="e">
        <f ca="1">GridCalc</f>
        <v>#N/A</v>
      </c>
      <c r="AG32" t="e">
        <f ca="1">GridCalc</f>
        <v>#N/A</v>
      </c>
      <c r="AH32" t="e">
        <f ca="1">GridCalc</f>
        <v>#N/A</v>
      </c>
      <c r="AI32" t="e">
        <f ca="1">GridCalc</f>
        <v>#N/A</v>
      </c>
    </row>
    <row r="33" spans="1:35" x14ac:dyDescent="0.3">
      <c r="A33">
        <f>A32-1</f>
        <v>10.3</v>
      </c>
      <c r="B33">
        <v>2</v>
      </c>
      <c r="C33" t="e">
        <f t="shared" ca="1" si="2"/>
        <v>#N/A</v>
      </c>
      <c r="D33" t="e">
        <f ca="1">INDEX(Activities[ACTIVITY],MATCH($C33,Activities[Id],0))</f>
        <v>#N/A</v>
      </c>
      <c r="E33" t="e">
        <f ca="1">GridCalc</f>
        <v>#N/A</v>
      </c>
      <c r="F33" t="e">
        <f ca="1">GridCalc</f>
        <v>#N/A</v>
      </c>
      <c r="G33" t="e">
        <f ca="1">GridCalc</f>
        <v>#N/A</v>
      </c>
      <c r="H33" t="e">
        <f ca="1">GridCalc</f>
        <v>#N/A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3">
      <c r="A34">
        <f t="shared" ref="A34:A40" si="3">A33-1</f>
        <v>9.3000000000000007</v>
      </c>
      <c r="B34">
        <v>3</v>
      </c>
      <c r="C34" t="e">
        <f t="shared" ca="1" si="2"/>
        <v>#N/A</v>
      </c>
      <c r="D34" t="e">
        <f ca="1">INDEX(Activities[ACTIVITY],MATCH($C34,Activities[Id],0))</f>
        <v>#N/A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 t="e">
        <f ca="1">GridCalc</f>
        <v>#N/A</v>
      </c>
      <c r="J34" t="e">
        <f ca="1">GridCalc</f>
        <v>#N/A</v>
      </c>
      <c r="K34" t="e">
        <f ca="1">GridCalc</f>
        <v>#N/A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3">
      <c r="A35">
        <f t="shared" si="3"/>
        <v>8.3000000000000007</v>
      </c>
      <c r="B35">
        <v>4</v>
      </c>
      <c r="C35" t="e">
        <f t="shared" ca="1" si="2"/>
        <v>#N/A</v>
      </c>
      <c r="D35" t="e">
        <f ca="1">INDEX(Activities[ACTIVITY],MATCH($C35,Activities[Id],0))</f>
        <v>#N/A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 t="e">
        <f ca="1">GridCalc</f>
        <v>#N/A</v>
      </c>
      <c r="M35" t="e">
        <f ca="1">GridCalc</f>
        <v>#N/A</v>
      </c>
      <c r="N35" t="e">
        <f ca="1">GridCalc</f>
        <v>#N/A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3">
      <c r="A36">
        <f t="shared" si="3"/>
        <v>7.3000000000000007</v>
      </c>
      <c r="B36">
        <v>5</v>
      </c>
      <c r="C36">
        <f t="shared" ca="1" si="2"/>
        <v>-7</v>
      </c>
      <c r="D36" t="str">
        <f ca="1">INDEX(Activities[ACTIVITY],MATCH($C36,Activities[Id],0))</f>
        <v>Project Start</v>
      </c>
      <c r="E36">
        <f ca="1">GridCalc</f>
        <v>7.3000000000000007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 t="e">
        <f ca="1">GridCalc</f>
        <v>#N/A</v>
      </c>
      <c r="P36" t="e">
        <f ca="1">GridCalc</f>
        <v>#N/A</v>
      </c>
      <c r="Q36" t="e">
        <f ca="1">GridCalc</f>
        <v>#N/A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ht="28.8" x14ac:dyDescent="0.3">
      <c r="A37">
        <f t="shared" si="3"/>
        <v>6.3000000000000007</v>
      </c>
      <c r="B37">
        <v>6</v>
      </c>
      <c r="C37">
        <f t="shared" ca="1" si="2"/>
        <v>-6</v>
      </c>
      <c r="D37" t="str">
        <f ca="1">INDEX(Activities[ACTIVITY],MATCH($C37,Activities[Id],0))</f>
        <v>Apply all ML models to dataset</v>
      </c>
      <c r="E37">
        <f ca="1">GridCalc</f>
        <v>6.3000000000000007</v>
      </c>
      <c r="F37">
        <f ca="1">GridCalc</f>
        <v>6.3000000000000007</v>
      </c>
      <c r="G37">
        <f ca="1">GridCalc</f>
        <v>6.3000000000000007</v>
      </c>
      <c r="H37">
        <f ca="1">GridCalc</f>
        <v>6.3000000000000007</v>
      </c>
      <c r="I37">
        <f ca="1">GridCalc</f>
        <v>6.3000000000000007</v>
      </c>
      <c r="J37">
        <f ca="1">GridCalc</f>
        <v>6.3000000000000007</v>
      </c>
      <c r="K37">
        <f ca="1">GridCalc</f>
        <v>6.3000000000000007</v>
      </c>
      <c r="L37">
        <f ca="1">GridCalc</f>
        <v>6.3000000000000007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 t="e">
        <f ca="1">GridCalc</f>
        <v>#N/A</v>
      </c>
      <c r="S37" t="e">
        <f ca="1">GridCalc</f>
        <v>#N/A</v>
      </c>
      <c r="T37" t="e">
        <f ca="1">GridCalc</f>
        <v>#N/A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3">
      <c r="A38">
        <f t="shared" si="3"/>
        <v>5.3000000000000007</v>
      </c>
      <c r="B38">
        <v>7</v>
      </c>
      <c r="C38">
        <f t="shared" ca="1" si="2"/>
        <v>-5</v>
      </c>
      <c r="D38" t="str">
        <f ca="1">INDEX(Activities[ACTIVITY],MATCH($C38,Activities[Id],0))</f>
        <v>Modify data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>
        <f ca="1">GridCalc</f>
        <v>5.3000000000000007</v>
      </c>
      <c r="N38">
        <f ca="1">GridCalc</f>
        <v>5.3000000000000007</v>
      </c>
      <c r="O38">
        <f ca="1">GridCalc</f>
        <v>5.3000000000000007</v>
      </c>
      <c r="P38">
        <f ca="1">GridCalc</f>
        <v>5.3000000000000007</v>
      </c>
      <c r="Q38">
        <f ca="1">GridCalc</f>
        <v>5.3000000000000007</v>
      </c>
      <c r="R38">
        <f ca="1">GridCalc</f>
        <v>5.3000000000000007</v>
      </c>
      <c r="S38">
        <f ca="1">GridCalc</f>
        <v>5.3000000000000007</v>
      </c>
      <c r="T38">
        <f ca="1">GridCalc</f>
        <v>5.3000000000000007</v>
      </c>
      <c r="U38" t="e">
        <f ca="1">GridCalc</f>
        <v>#N/A</v>
      </c>
      <c r="V38" t="e">
        <f ca="1">GridCalc</f>
        <v>#N/A</v>
      </c>
      <c r="W38" t="e">
        <f ca="1">GridCalc</f>
        <v>#N/A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x14ac:dyDescent="0.3">
      <c r="A39">
        <f t="shared" si="3"/>
        <v>4.3000000000000007</v>
      </c>
      <c r="B39">
        <v>8</v>
      </c>
      <c r="C39">
        <f t="shared" ca="1" si="2"/>
        <v>-4</v>
      </c>
      <c r="D39" t="str">
        <f ca="1">INDEX(Activities[ACTIVITY],MATCH($C39,Activities[Id],0))</f>
        <v>Crawl News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>
        <f ca="1">GridCalc</f>
        <v>4.3000000000000007</v>
      </c>
      <c r="U39">
        <f ca="1">GridCalc</f>
        <v>4.3000000000000007</v>
      </c>
      <c r="V39">
        <f ca="1">GridCalc</f>
        <v>4.3000000000000007</v>
      </c>
      <c r="W39">
        <f ca="1">GridCalc</f>
        <v>4.3000000000000007</v>
      </c>
      <c r="X39">
        <f ca="1">GridCalc</f>
        <v>4.3000000000000007</v>
      </c>
      <c r="Y39">
        <f ca="1">GridCalc</f>
        <v>4.3000000000000007</v>
      </c>
      <c r="Z39">
        <f ca="1">GridCalc</f>
        <v>4.3000000000000007</v>
      </c>
      <c r="AA39">
        <f ca="1">GridCalc</f>
        <v>4.3000000000000007</v>
      </c>
      <c r="AB39">
        <f ca="1">GridCalc</f>
        <v>4.3000000000000007</v>
      </c>
      <c r="AC39">
        <f ca="1">GridCalc</f>
        <v>4.3000000000000007</v>
      </c>
      <c r="AD39">
        <f ca="1">GridCalc</f>
        <v>4.3000000000000007</v>
      </c>
      <c r="AE39">
        <f ca="1">GridCalc</f>
        <v>4.3000000000000007</v>
      </c>
      <c r="AF39">
        <f ca="1">GridCalc</f>
        <v>4.3000000000000007</v>
      </c>
      <c r="AG39">
        <f ca="1">GridCalc</f>
        <v>4.3000000000000007</v>
      </c>
      <c r="AH39">
        <f ca="1">GridCalc</f>
        <v>4.3000000000000007</v>
      </c>
      <c r="AI39" t="e">
        <f ca="1">GridCalc</f>
        <v>#N/A</v>
      </c>
    </row>
    <row r="40" spans="1:35" ht="28.8" x14ac:dyDescent="0.3">
      <c r="A40">
        <f t="shared" si="3"/>
        <v>3.3000000000000007</v>
      </c>
      <c r="B40">
        <v>9</v>
      </c>
      <c r="C40">
        <f t="shared" ca="1" si="2"/>
        <v>-3</v>
      </c>
      <c r="D40" t="str">
        <f ca="1">INDEX(Activities[ACTIVITY],MATCH($C40,Activities[Id],0))</f>
        <v>Incorporate News into Models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 t="e">
        <f ca="1">GridCalc</f>
        <v>#N/A</v>
      </c>
      <c r="AB40" t="e">
        <f ca="1">GridCalc</f>
        <v>#N/A</v>
      </c>
      <c r="AC40" t="e">
        <f ca="1">GridCalc</f>
        <v>#N/A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>
        <f ca="1">GridCalc</f>
        <v>3.3000000000000007</v>
      </c>
      <c r="AI40">
        <f ca="1">GridCalc</f>
        <v>3.3000000000000007</v>
      </c>
    </row>
    <row r="43" spans="1:35" x14ac:dyDescent="0.3">
      <c r="E43" s="1">
        <f ca="1">E31</f>
        <v>43999</v>
      </c>
      <c r="F43" s="1">
        <f t="shared" ref="F43:AH43" ca="1" si="4">F31</f>
        <v>44000</v>
      </c>
      <c r="G43" s="1">
        <f t="shared" ca="1" si="4"/>
        <v>44001</v>
      </c>
      <c r="H43" s="1">
        <f t="shared" ca="1" si="4"/>
        <v>44002</v>
      </c>
      <c r="I43" s="1">
        <f t="shared" ca="1" si="4"/>
        <v>44003</v>
      </c>
      <c r="J43" s="1">
        <f t="shared" ca="1" si="4"/>
        <v>44004</v>
      </c>
      <c r="K43" s="1">
        <f t="shared" ca="1" si="4"/>
        <v>44005</v>
      </c>
      <c r="L43" s="1">
        <f t="shared" ca="1" si="4"/>
        <v>44006</v>
      </c>
      <c r="M43" s="1">
        <f t="shared" ca="1" si="4"/>
        <v>44007</v>
      </c>
      <c r="N43" s="1">
        <f t="shared" ca="1" si="4"/>
        <v>44008</v>
      </c>
      <c r="O43" s="1">
        <f t="shared" ca="1" si="4"/>
        <v>44009</v>
      </c>
      <c r="P43" s="1">
        <f t="shared" ca="1" si="4"/>
        <v>44010</v>
      </c>
      <c r="Q43" s="1">
        <f t="shared" ca="1" si="4"/>
        <v>44011</v>
      </c>
      <c r="R43" s="1">
        <f t="shared" ca="1" si="4"/>
        <v>44012</v>
      </c>
      <c r="S43" s="1">
        <f t="shared" ca="1" si="4"/>
        <v>44013</v>
      </c>
      <c r="T43" s="1">
        <f t="shared" ca="1" si="4"/>
        <v>44014</v>
      </c>
      <c r="U43" s="1">
        <f t="shared" ca="1" si="4"/>
        <v>44015</v>
      </c>
      <c r="V43" s="1">
        <f t="shared" ca="1" si="4"/>
        <v>44016</v>
      </c>
      <c r="W43" s="1">
        <f t="shared" ca="1" si="4"/>
        <v>44017</v>
      </c>
      <c r="X43" s="1">
        <f t="shared" ca="1" si="4"/>
        <v>44018</v>
      </c>
      <c r="Y43" s="1">
        <f t="shared" ca="1" si="4"/>
        <v>44019</v>
      </c>
      <c r="Z43" s="1">
        <f t="shared" ca="1" si="4"/>
        <v>44020</v>
      </c>
      <c r="AA43" s="1">
        <f t="shared" ca="1" si="4"/>
        <v>44021</v>
      </c>
      <c r="AB43" s="1">
        <f t="shared" ca="1" si="4"/>
        <v>44022</v>
      </c>
      <c r="AC43" s="1">
        <f t="shared" ca="1" si="4"/>
        <v>44023</v>
      </c>
      <c r="AD43" s="1">
        <f t="shared" ca="1" si="4"/>
        <v>44024</v>
      </c>
      <c r="AE43" s="1">
        <f t="shared" ca="1" si="4"/>
        <v>44025</v>
      </c>
      <c r="AF43" s="1">
        <f t="shared" ca="1" si="4"/>
        <v>44026</v>
      </c>
      <c r="AG43" s="1">
        <f t="shared" ca="1" si="4"/>
        <v>44027</v>
      </c>
      <c r="AH43" s="1">
        <f t="shared" ca="1" si="4"/>
        <v>44028</v>
      </c>
    </row>
    <row r="44" spans="1:35" x14ac:dyDescent="0.3">
      <c r="C44" t="e">
        <f ca="1">C32</f>
        <v>#N/A</v>
      </c>
      <c r="D44" t="e">
        <f ca="1">UPPER(INDEX(Activities[ACTIVITY],MATCH($C44,Activities[Id],0)))</f>
        <v>#N/A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3">
      <c r="C45" t="e">
        <f t="shared" ref="C45:C52" ca="1" si="6">C33</f>
        <v>#N/A</v>
      </c>
      <c r="D45" t="e">
        <f ca="1">UPPER(INDEX(Activities[ACTIVITY],MATCH($C45,Activities[Id],0)))</f>
        <v>#N/A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 t="e">
        <f t="shared" ca="1" si="7"/>
        <v>#N/A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3">
      <c r="C46" t="e">
        <f t="shared" ca="1" si="6"/>
        <v>#N/A</v>
      </c>
      <c r="D46" t="e">
        <f ca="1">UPPER(INDEX(Activities[ACTIVITY],MATCH($C46,Activities[Id],0)))</f>
        <v>#N/A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 t="e">
        <f t="shared" ca="1" si="8"/>
        <v>#N/A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3">
      <c r="C47" t="e">
        <f t="shared" ca="1" si="6"/>
        <v>#N/A</v>
      </c>
      <c r="D47" t="e">
        <f ca="1">UPPER(INDEX(Activities[ACTIVITY],MATCH($C47,Activities[Id],0)))</f>
        <v>#N/A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 t="e">
        <f t="shared" ca="1" si="9"/>
        <v>#N/A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3">
      <c r="C48">
        <f t="shared" ca="1" si="6"/>
        <v>-7</v>
      </c>
      <c r="D48" t="str">
        <f ca="1">UPPER(INDEX(Activities[ACTIVITY],MATCH($C48,Activities[Id],0)))</f>
        <v>PROJECT START</v>
      </c>
      <c r="E48">
        <f t="shared" ref="E48:AH48" ca="1" si="10">IF(ISERROR(F36),E36,NA())</f>
        <v>7.3000000000000007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 t="e">
        <f t="shared" ca="1" si="10"/>
        <v>#N/A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ht="43.2" x14ac:dyDescent="0.3">
      <c r="C49">
        <f t="shared" ca="1" si="6"/>
        <v>-6</v>
      </c>
      <c r="D49" t="str">
        <f ca="1">UPPER(INDEX(Activities[ACTIVITY],MATCH($C49,Activities[Id],0)))</f>
        <v>APPLY ALL ML MODELS TO DATASET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>
        <f t="shared" ca="1" si="11"/>
        <v>6.3000000000000007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 t="e">
        <f t="shared" ca="1" si="11"/>
        <v>#N/A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3">
      <c r="C50">
        <f t="shared" ca="1" si="6"/>
        <v>-5</v>
      </c>
      <c r="D50" t="str">
        <f ca="1">UPPER(INDEX(Activities[ACTIVITY],MATCH($C50,Activities[Id],0)))</f>
        <v>MODIFY DATA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>
        <f t="shared" ca="1" si="12"/>
        <v>5.3000000000000007</v>
      </c>
      <c r="U50" t="e">
        <f t="shared" ca="1" si="12"/>
        <v>#N/A</v>
      </c>
      <c r="V50" t="e">
        <f t="shared" ca="1" si="12"/>
        <v>#N/A</v>
      </c>
      <c r="W50" t="e">
        <f t="shared" ca="1" si="12"/>
        <v>#N/A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3">
      <c r="C51">
        <f t="shared" ca="1" si="6"/>
        <v>-4</v>
      </c>
      <c r="D51" t="str">
        <f ca="1">UPPER(INDEX(Activities[ACTIVITY],MATCH($C51,Activities[Id],0)))</f>
        <v>CRAWL NEWS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 t="e">
        <f t="shared" ca="1" si="13"/>
        <v>#N/A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>
        <f t="shared" ca="1" si="13"/>
        <v>4.3000000000000007</v>
      </c>
    </row>
    <row r="52" spans="3:34" ht="43.2" x14ac:dyDescent="0.3">
      <c r="C52">
        <f t="shared" ca="1" si="6"/>
        <v>-3</v>
      </c>
      <c r="D52" t="str">
        <f ca="1">UPPER(INDEX(Activities[ACTIVITY],MATCH($C52,Activities[Id],0)))</f>
        <v>INCORPORATE NEWS INTO MODELS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 t="e">
        <f t="shared" ca="1" si="14"/>
        <v>#N/A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3">
      <c r="E55" s="1">
        <f ca="1">E31</f>
        <v>43999</v>
      </c>
      <c r="F55" s="1">
        <f t="shared" ref="F55:AH55" ca="1" si="15">F31</f>
        <v>44000</v>
      </c>
      <c r="G55" s="1">
        <f t="shared" ca="1" si="15"/>
        <v>44001</v>
      </c>
      <c r="H55" s="1">
        <f t="shared" ca="1" si="15"/>
        <v>44002</v>
      </c>
      <c r="I55" s="1">
        <f t="shared" ca="1" si="15"/>
        <v>44003</v>
      </c>
      <c r="J55" s="1">
        <f t="shared" ca="1" si="15"/>
        <v>44004</v>
      </c>
      <c r="K55" s="1">
        <f t="shared" ca="1" si="15"/>
        <v>44005</v>
      </c>
      <c r="L55" s="1">
        <f t="shared" ca="1" si="15"/>
        <v>44006</v>
      </c>
      <c r="M55" s="1">
        <f t="shared" ca="1" si="15"/>
        <v>44007</v>
      </c>
      <c r="N55" s="1">
        <f t="shared" ca="1" si="15"/>
        <v>44008</v>
      </c>
      <c r="O55" s="1">
        <f t="shared" ca="1" si="15"/>
        <v>44009</v>
      </c>
      <c r="P55" s="1">
        <f t="shared" ca="1" si="15"/>
        <v>44010</v>
      </c>
      <c r="Q55" s="1">
        <f t="shared" ca="1" si="15"/>
        <v>44011</v>
      </c>
      <c r="R55" s="1">
        <f t="shared" ca="1" si="15"/>
        <v>44012</v>
      </c>
      <c r="S55" s="1">
        <f t="shared" ca="1" si="15"/>
        <v>44013</v>
      </c>
      <c r="T55" s="1">
        <f t="shared" ca="1" si="15"/>
        <v>44014</v>
      </c>
      <c r="U55" s="1">
        <f t="shared" ca="1" si="15"/>
        <v>44015</v>
      </c>
      <c r="V55" s="1">
        <f t="shared" ca="1" si="15"/>
        <v>44016</v>
      </c>
      <c r="W55" s="1">
        <f t="shared" ca="1" si="15"/>
        <v>44017</v>
      </c>
      <c r="X55" s="1">
        <f t="shared" ca="1" si="15"/>
        <v>44018</v>
      </c>
      <c r="Y55" s="1">
        <f t="shared" ca="1" si="15"/>
        <v>44019</v>
      </c>
      <c r="Z55" s="1">
        <f t="shared" ca="1" si="15"/>
        <v>44020</v>
      </c>
      <c r="AA55" s="1">
        <f t="shared" ca="1" si="15"/>
        <v>44021</v>
      </c>
      <c r="AB55" s="1">
        <f t="shared" ca="1" si="15"/>
        <v>44022</v>
      </c>
      <c r="AC55" s="1">
        <f t="shared" ca="1" si="15"/>
        <v>44023</v>
      </c>
      <c r="AD55" s="1">
        <f t="shared" ca="1" si="15"/>
        <v>44024</v>
      </c>
      <c r="AE55" s="1">
        <f t="shared" ca="1" si="15"/>
        <v>44025</v>
      </c>
      <c r="AF55" s="1">
        <f t="shared" ca="1" si="15"/>
        <v>44026</v>
      </c>
      <c r="AG55" s="1">
        <f t="shared" ca="1" si="15"/>
        <v>44027</v>
      </c>
      <c r="AH55" s="1">
        <f t="shared" ca="1" si="15"/>
        <v>44028</v>
      </c>
    </row>
    <row r="56" spans="3:34" x14ac:dyDescent="0.3">
      <c r="D56" t="s">
        <v>11</v>
      </c>
      <c r="E56">
        <f t="shared" ref="E56:AH56" ca="1" si="16">IF(E55=$D$3,5,NA())</f>
        <v>5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 t="e">
        <f t="shared" ca="1" si="16"/>
        <v>#N/A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3">
      <c r="D58" s="3">
        <f ca="1">DATE(YEAR(MIN(E55:AH55)),MONTH(MIN(E55:AH55)),1)</f>
        <v>43983</v>
      </c>
      <c r="E58">
        <f ca="1">IF(MEDIAN($D58,E$55,EOMONTH($D58,0))=E$55,0.5,NA())</f>
        <v>0.5</v>
      </c>
      <c r="F58">
        <f t="shared" ref="F58:AH58" ca="1" si="17">IF(MEDIAN($D58,F$55,EOMONTH($D58,0))=F$55,0.5,NA())</f>
        <v>0.5</v>
      </c>
      <c r="G58">
        <f t="shared" ca="1" si="17"/>
        <v>0.5</v>
      </c>
      <c r="H58">
        <f t="shared" ca="1" si="17"/>
        <v>0.5</v>
      </c>
      <c r="I58">
        <f t="shared" ca="1" si="17"/>
        <v>0.5</v>
      </c>
      <c r="J58">
        <f t="shared" ca="1" si="17"/>
        <v>0.5</v>
      </c>
      <c r="K58">
        <f t="shared" ca="1" si="17"/>
        <v>0.5</v>
      </c>
      <c r="L58">
        <f t="shared" ca="1" si="17"/>
        <v>0.5</v>
      </c>
      <c r="M58">
        <f t="shared" ca="1" si="17"/>
        <v>0.5</v>
      </c>
      <c r="N58">
        <f t="shared" ca="1" si="17"/>
        <v>0.5</v>
      </c>
      <c r="O58">
        <f t="shared" ca="1" si="17"/>
        <v>0.5</v>
      </c>
      <c r="P58">
        <f t="shared" ca="1" si="17"/>
        <v>0.5</v>
      </c>
      <c r="Q58">
        <f t="shared" ca="1" si="17"/>
        <v>0.5</v>
      </c>
      <c r="R58">
        <f t="shared" ca="1" si="17"/>
        <v>0.5</v>
      </c>
      <c r="S58" t="e">
        <f t="shared" ca="1" si="17"/>
        <v>#N/A</v>
      </c>
      <c r="T58" t="e">
        <f t="shared" ca="1" si="17"/>
        <v>#N/A</v>
      </c>
      <c r="U58" t="e">
        <f t="shared" ca="1" si="17"/>
        <v>#N/A</v>
      </c>
      <c r="V58" t="e">
        <f t="shared" ca="1" si="17"/>
        <v>#N/A</v>
      </c>
      <c r="W58" t="e">
        <f t="shared" ca="1" si="17"/>
        <v>#N/A</v>
      </c>
      <c r="X58" t="e">
        <f t="shared" ca="1" si="17"/>
        <v>#N/A</v>
      </c>
      <c r="Y58" t="e">
        <f t="shared" ca="1" si="17"/>
        <v>#N/A</v>
      </c>
      <c r="Z58" t="e">
        <f t="shared" ca="1" si="17"/>
        <v>#N/A</v>
      </c>
      <c r="AA58" t="e">
        <f t="shared" ca="1" si="17"/>
        <v>#N/A</v>
      </c>
      <c r="AB58" t="e">
        <f t="shared" ca="1" si="17"/>
        <v>#N/A</v>
      </c>
      <c r="AC58" t="e">
        <f t="shared" ca="1" si="17"/>
        <v>#N/A</v>
      </c>
      <c r="AD58" t="e">
        <f t="shared" ca="1" si="17"/>
        <v>#N/A</v>
      </c>
      <c r="AE58" t="e">
        <f t="shared" ca="1" si="17"/>
        <v>#N/A</v>
      </c>
      <c r="AF58" t="e">
        <f t="shared" ca="1" si="17"/>
        <v>#N/A</v>
      </c>
      <c r="AG58" t="e">
        <f t="shared" ca="1" si="17"/>
        <v>#N/A</v>
      </c>
      <c r="AH58" t="e">
        <f t="shared" ca="1" si="17"/>
        <v>#N/A</v>
      </c>
    </row>
    <row r="59" spans="3:34" ht="28.8" x14ac:dyDescent="0.3">
      <c r="D59" s="3" t="str">
        <f ca="1">TEXT(D58,"mmm yyyy") &amp; " - Top Band"</f>
        <v>Jun 2020 - Top Band</v>
      </c>
      <c r="E59">
        <f ca="1">E58+12.5</f>
        <v>13</v>
      </c>
      <c r="F59">
        <f t="shared" ref="F59:AH59" ca="1" si="18">F58+12.5</f>
        <v>13</v>
      </c>
      <c r="G59">
        <f t="shared" ca="1" si="18"/>
        <v>13</v>
      </c>
      <c r="H59">
        <f t="shared" ca="1" si="18"/>
        <v>13</v>
      </c>
      <c r="I59">
        <f t="shared" ca="1" si="18"/>
        <v>13</v>
      </c>
      <c r="J59">
        <f t="shared" ca="1" si="18"/>
        <v>13</v>
      </c>
      <c r="K59">
        <f t="shared" ca="1" si="18"/>
        <v>13</v>
      </c>
      <c r="L59">
        <f t="shared" ca="1" si="18"/>
        <v>13</v>
      </c>
      <c r="M59">
        <f t="shared" ca="1" si="18"/>
        <v>13</v>
      </c>
      <c r="N59">
        <f t="shared" ca="1" si="18"/>
        <v>13</v>
      </c>
      <c r="O59">
        <f t="shared" ca="1" si="18"/>
        <v>13</v>
      </c>
      <c r="P59">
        <f t="shared" ca="1" si="18"/>
        <v>13</v>
      </c>
      <c r="Q59">
        <f t="shared" ca="1" si="18"/>
        <v>13</v>
      </c>
      <c r="R59">
        <f t="shared" ca="1" si="18"/>
        <v>13</v>
      </c>
      <c r="S59" t="e">
        <f t="shared" ca="1" si="18"/>
        <v>#N/A</v>
      </c>
      <c r="T59" t="e">
        <f t="shared" ca="1" si="18"/>
        <v>#N/A</v>
      </c>
      <c r="U59" t="e">
        <f t="shared" ca="1" si="18"/>
        <v>#N/A</v>
      </c>
      <c r="V59" t="e">
        <f t="shared" ca="1" si="18"/>
        <v>#N/A</v>
      </c>
      <c r="W59" t="e">
        <f t="shared" ca="1" si="18"/>
        <v>#N/A</v>
      </c>
      <c r="X59" t="e">
        <f t="shared" ca="1" si="18"/>
        <v>#N/A</v>
      </c>
      <c r="Y59" t="e">
        <f t="shared" ca="1" si="18"/>
        <v>#N/A</v>
      </c>
      <c r="Z59" t="e">
        <f t="shared" ca="1" si="18"/>
        <v>#N/A</v>
      </c>
      <c r="AA59" t="e">
        <f t="shared" ca="1" si="18"/>
        <v>#N/A</v>
      </c>
      <c r="AB59" t="e">
        <f t="shared" ca="1" si="18"/>
        <v>#N/A</v>
      </c>
      <c r="AC59" t="e">
        <f t="shared" ca="1" si="18"/>
        <v>#N/A</v>
      </c>
      <c r="AD59" t="e">
        <f t="shared" ca="1" si="18"/>
        <v>#N/A</v>
      </c>
      <c r="AE59" t="e">
        <f t="shared" ca="1" si="18"/>
        <v>#N/A</v>
      </c>
      <c r="AF59" t="e">
        <f t="shared" ca="1" si="18"/>
        <v>#N/A</v>
      </c>
      <c r="AG59" t="e">
        <f t="shared" ca="1" si="18"/>
        <v>#N/A</v>
      </c>
      <c r="AH59" t="e">
        <f t="shared" ca="1" si="18"/>
        <v>#N/A</v>
      </c>
    </row>
    <row r="60" spans="3:34" x14ac:dyDescent="0.3">
      <c r="D60" s="3"/>
    </row>
    <row r="61" spans="3:34" x14ac:dyDescent="0.3">
      <c r="D61" s="3">
        <f ca="1">EOMONTH(D58,0)+1</f>
        <v>44013</v>
      </c>
      <c r="E61" t="e">
        <f ca="1">IF(MEDIAN($D61,E$55,EOMONTH($D61,0))=E$55,0.5,NA())</f>
        <v>#N/A</v>
      </c>
      <c r="F61" t="e">
        <f t="shared" ref="F61:AH61" ca="1" si="19">IF(MEDIAN($D61,F$55,EOMONTH($D61,0))=F$55,0.5,NA())</f>
        <v>#N/A</v>
      </c>
      <c r="G61" t="e">
        <f t="shared" ca="1" si="19"/>
        <v>#N/A</v>
      </c>
      <c r="H61" t="e">
        <f t="shared" ca="1" si="19"/>
        <v>#N/A</v>
      </c>
      <c r="I61" t="e">
        <f t="shared" ca="1" si="19"/>
        <v>#N/A</v>
      </c>
      <c r="J61" t="e">
        <f t="shared" ca="1" si="19"/>
        <v>#N/A</v>
      </c>
      <c r="K61" t="e">
        <f t="shared" ca="1" si="19"/>
        <v>#N/A</v>
      </c>
      <c r="L61" t="e">
        <f t="shared" ca="1" si="19"/>
        <v>#N/A</v>
      </c>
      <c r="M61" t="e">
        <f t="shared" ca="1" si="19"/>
        <v>#N/A</v>
      </c>
      <c r="N61" t="e">
        <f t="shared" ca="1" si="19"/>
        <v>#N/A</v>
      </c>
      <c r="O61" t="e">
        <f t="shared" ca="1" si="19"/>
        <v>#N/A</v>
      </c>
      <c r="P61" t="e">
        <f t="shared" ca="1" si="19"/>
        <v>#N/A</v>
      </c>
      <c r="Q61" t="e">
        <f t="shared" ca="1" si="19"/>
        <v>#N/A</v>
      </c>
      <c r="R61" t="e">
        <f t="shared" ca="1" si="19"/>
        <v>#N/A</v>
      </c>
      <c r="S61">
        <f t="shared" ca="1" si="19"/>
        <v>0.5</v>
      </c>
      <c r="T61">
        <f t="shared" ca="1" si="19"/>
        <v>0.5</v>
      </c>
      <c r="U61">
        <f t="shared" ca="1" si="19"/>
        <v>0.5</v>
      </c>
      <c r="V61">
        <f t="shared" ca="1" si="19"/>
        <v>0.5</v>
      </c>
      <c r="W61">
        <f t="shared" ca="1" si="19"/>
        <v>0.5</v>
      </c>
      <c r="X61">
        <f t="shared" ca="1" si="19"/>
        <v>0.5</v>
      </c>
      <c r="Y61">
        <f t="shared" ca="1" si="19"/>
        <v>0.5</v>
      </c>
      <c r="Z61">
        <f t="shared" ca="1" si="19"/>
        <v>0.5</v>
      </c>
      <c r="AA61">
        <f t="shared" ca="1" si="19"/>
        <v>0.5</v>
      </c>
      <c r="AB61">
        <f t="shared" ca="1" si="19"/>
        <v>0.5</v>
      </c>
      <c r="AC61">
        <f t="shared" ca="1" si="19"/>
        <v>0.5</v>
      </c>
      <c r="AD61">
        <f t="shared" ca="1" si="19"/>
        <v>0.5</v>
      </c>
      <c r="AE61">
        <f t="shared" ca="1" si="19"/>
        <v>0.5</v>
      </c>
      <c r="AF61">
        <f t="shared" ca="1" si="19"/>
        <v>0.5</v>
      </c>
      <c r="AG61">
        <f t="shared" ca="1" si="19"/>
        <v>0.5</v>
      </c>
      <c r="AH61">
        <f t="shared" ca="1" si="19"/>
        <v>0.5</v>
      </c>
    </row>
    <row r="62" spans="3:34" ht="28.8" x14ac:dyDescent="0.3">
      <c r="D62" s="3" t="str">
        <f ca="1">TEXT(D61,"mmm yyyy") &amp; " - Top Band"</f>
        <v>Jul 2020 - Top Band</v>
      </c>
      <c r="E62" t="e">
        <f ca="1">E61+12.5</f>
        <v>#N/A</v>
      </c>
      <c r="F62" t="e">
        <f t="shared" ref="F62:AH62" ca="1" si="20">F61+12.5</f>
        <v>#N/A</v>
      </c>
      <c r="G62" t="e">
        <f t="shared" ca="1" si="20"/>
        <v>#N/A</v>
      </c>
      <c r="H62" t="e">
        <f t="shared" ca="1" si="20"/>
        <v>#N/A</v>
      </c>
      <c r="I62" t="e">
        <f t="shared" ca="1" si="20"/>
        <v>#N/A</v>
      </c>
      <c r="J62" t="e">
        <f t="shared" ca="1" si="20"/>
        <v>#N/A</v>
      </c>
      <c r="K62" t="e">
        <f t="shared" ca="1" si="20"/>
        <v>#N/A</v>
      </c>
      <c r="L62" t="e">
        <f t="shared" ca="1" si="20"/>
        <v>#N/A</v>
      </c>
      <c r="M62" t="e">
        <f t="shared" ca="1" si="20"/>
        <v>#N/A</v>
      </c>
      <c r="N62" t="e">
        <f t="shared" ca="1" si="20"/>
        <v>#N/A</v>
      </c>
      <c r="O62" t="e">
        <f t="shared" ca="1" si="20"/>
        <v>#N/A</v>
      </c>
      <c r="P62" t="e">
        <f t="shared" ca="1" si="20"/>
        <v>#N/A</v>
      </c>
      <c r="Q62" t="e">
        <f t="shared" ca="1" si="20"/>
        <v>#N/A</v>
      </c>
      <c r="R62" t="e">
        <f t="shared" ca="1" si="20"/>
        <v>#N/A</v>
      </c>
      <c r="S62">
        <f t="shared" ca="1" si="20"/>
        <v>13</v>
      </c>
      <c r="T62">
        <f t="shared" ca="1" si="20"/>
        <v>13</v>
      </c>
      <c r="U62">
        <f t="shared" ca="1" si="20"/>
        <v>13</v>
      </c>
      <c r="V62">
        <f t="shared" ca="1" si="20"/>
        <v>13</v>
      </c>
      <c r="W62">
        <f t="shared" ca="1" si="20"/>
        <v>13</v>
      </c>
      <c r="X62">
        <f t="shared" ca="1" si="20"/>
        <v>13</v>
      </c>
      <c r="Y62">
        <f t="shared" ca="1" si="20"/>
        <v>13</v>
      </c>
      <c r="Z62">
        <f t="shared" ca="1" si="20"/>
        <v>13</v>
      </c>
      <c r="AA62">
        <f t="shared" ca="1" si="20"/>
        <v>13</v>
      </c>
      <c r="AB62">
        <f t="shared" ca="1" si="20"/>
        <v>13</v>
      </c>
      <c r="AC62">
        <f t="shared" ca="1" si="20"/>
        <v>13</v>
      </c>
      <c r="AD62">
        <f t="shared" ca="1" si="20"/>
        <v>13</v>
      </c>
      <c r="AE62">
        <f t="shared" ca="1" si="20"/>
        <v>13</v>
      </c>
      <c r="AF62">
        <f t="shared" ca="1" si="20"/>
        <v>13</v>
      </c>
      <c r="AG62">
        <f t="shared" ca="1" si="20"/>
        <v>13</v>
      </c>
      <c r="AH62">
        <f t="shared" ca="1" si="20"/>
        <v>13</v>
      </c>
    </row>
    <row r="63" spans="3:34" x14ac:dyDescent="0.3">
      <c r="D63" s="3"/>
    </row>
    <row r="65" spans="4:34" x14ac:dyDescent="0.3">
      <c r="D65" s="3">
        <f ca="1">D58+1</f>
        <v>43984</v>
      </c>
      <c r="E65" t="e">
        <f ca="1">IF(MEDIAN($D65,E$55)=E$55,0.5,NA())</f>
        <v>#N/A</v>
      </c>
      <c r="F65" t="e">
        <f t="shared" ref="F65:AH66" ca="1" si="21">IF(MEDIAN($D65,F$55)=F$55,0.5,NA())</f>
        <v>#N/A</v>
      </c>
      <c r="G65" t="e">
        <f t="shared" ca="1" si="21"/>
        <v>#N/A</v>
      </c>
      <c r="H65" t="e">
        <f t="shared" ca="1" si="21"/>
        <v>#N/A</v>
      </c>
      <c r="I65" t="e">
        <f t="shared" ca="1" si="21"/>
        <v>#N/A</v>
      </c>
      <c r="J65" t="e">
        <f t="shared" ca="1" si="21"/>
        <v>#N/A</v>
      </c>
      <c r="K65" t="e">
        <f t="shared" ca="1" si="21"/>
        <v>#N/A</v>
      </c>
      <c r="L65" t="e">
        <f t="shared" ca="1" si="21"/>
        <v>#N/A</v>
      </c>
      <c r="M65" t="e">
        <f t="shared" ca="1" si="21"/>
        <v>#N/A</v>
      </c>
      <c r="N65" t="e">
        <f t="shared" ca="1" si="21"/>
        <v>#N/A</v>
      </c>
      <c r="O65" t="e">
        <f t="shared" ca="1" si="21"/>
        <v>#N/A</v>
      </c>
      <c r="P65" t="e">
        <f t="shared" ca="1" si="21"/>
        <v>#N/A</v>
      </c>
      <c r="Q65" t="e">
        <f t="shared" ca="1" si="21"/>
        <v>#N/A</v>
      </c>
      <c r="R65" t="e">
        <f t="shared" ca="1" si="21"/>
        <v>#N/A</v>
      </c>
      <c r="S65" t="e">
        <f t="shared" ca="1" si="21"/>
        <v>#N/A</v>
      </c>
      <c r="T65" t="e">
        <f t="shared" ca="1" si="21"/>
        <v>#N/A</v>
      </c>
      <c r="U65" t="e">
        <f t="shared" ca="1" si="21"/>
        <v>#N/A</v>
      </c>
      <c r="V65" t="e">
        <f t="shared" ca="1" si="21"/>
        <v>#N/A</v>
      </c>
      <c r="W65" t="e">
        <f t="shared" ca="1" si="21"/>
        <v>#N/A</v>
      </c>
      <c r="X65" t="e">
        <f t="shared" ca="1" si="21"/>
        <v>#N/A</v>
      </c>
      <c r="Y65" t="e">
        <f t="shared" ca="1" si="21"/>
        <v>#N/A</v>
      </c>
      <c r="Z65" t="e">
        <f t="shared" ca="1" si="21"/>
        <v>#N/A</v>
      </c>
      <c r="AA65" t="e">
        <f t="shared" ca="1" si="21"/>
        <v>#N/A</v>
      </c>
      <c r="AB65" t="e">
        <f t="shared" ca="1" si="21"/>
        <v>#N/A</v>
      </c>
      <c r="AC65" t="e">
        <f t="shared" ca="1" si="21"/>
        <v>#N/A</v>
      </c>
      <c r="AD65" t="e">
        <f t="shared" ca="1" si="21"/>
        <v>#N/A</v>
      </c>
      <c r="AE65" t="e">
        <f t="shared" ca="1" si="21"/>
        <v>#N/A</v>
      </c>
      <c r="AF65" t="e">
        <f t="shared" ca="1" si="21"/>
        <v>#N/A</v>
      </c>
      <c r="AG65" t="e">
        <f t="shared" ca="1" si="21"/>
        <v>#N/A</v>
      </c>
      <c r="AH65" t="e">
        <f t="shared" ca="1" si="21"/>
        <v>#N/A</v>
      </c>
    </row>
    <row r="66" spans="4:34" x14ac:dyDescent="0.3">
      <c r="D66" s="3">
        <f ca="1">D61+1</f>
        <v>44014</v>
      </c>
      <c r="E66" t="e">
        <f ca="1">IF(MEDIAN($D66,E$55)=E$55,0.5,NA())</f>
        <v>#N/A</v>
      </c>
      <c r="F66" t="e">
        <f t="shared" ca="1" si="21"/>
        <v>#N/A</v>
      </c>
      <c r="G66" t="e">
        <f t="shared" ca="1" si="21"/>
        <v>#N/A</v>
      </c>
      <c r="H66" t="e">
        <f t="shared" ca="1" si="21"/>
        <v>#N/A</v>
      </c>
      <c r="I66" t="e">
        <f t="shared" ca="1" si="21"/>
        <v>#N/A</v>
      </c>
      <c r="J66" t="e">
        <f t="shared" ca="1" si="21"/>
        <v>#N/A</v>
      </c>
      <c r="K66" t="e">
        <f t="shared" ca="1" si="21"/>
        <v>#N/A</v>
      </c>
      <c r="L66" t="e">
        <f t="shared" ca="1" si="21"/>
        <v>#N/A</v>
      </c>
      <c r="M66" t="e">
        <f t="shared" ca="1" si="21"/>
        <v>#N/A</v>
      </c>
      <c r="N66" t="e">
        <f t="shared" ca="1" si="21"/>
        <v>#N/A</v>
      </c>
      <c r="O66" t="e">
        <f t="shared" ca="1" si="21"/>
        <v>#N/A</v>
      </c>
      <c r="P66" t="e">
        <f t="shared" ca="1" si="21"/>
        <v>#N/A</v>
      </c>
      <c r="Q66" t="e">
        <f t="shared" ca="1" si="21"/>
        <v>#N/A</v>
      </c>
      <c r="R66" t="e">
        <f t="shared" ca="1" si="21"/>
        <v>#N/A</v>
      </c>
      <c r="S66" t="e">
        <f t="shared" ca="1" si="21"/>
        <v>#N/A</v>
      </c>
      <c r="T66">
        <f t="shared" ca="1" si="21"/>
        <v>0.5</v>
      </c>
      <c r="U66" t="e">
        <f t="shared" ca="1" si="21"/>
        <v>#N/A</v>
      </c>
      <c r="V66" t="e">
        <f t="shared" ca="1" si="21"/>
        <v>#N/A</v>
      </c>
      <c r="W66" t="e">
        <f t="shared" ca="1" si="21"/>
        <v>#N/A</v>
      </c>
      <c r="X66" t="e">
        <f t="shared" ca="1" si="21"/>
        <v>#N/A</v>
      </c>
      <c r="Y66" t="e">
        <f t="shared" ca="1" si="21"/>
        <v>#N/A</v>
      </c>
      <c r="Z66" t="e">
        <f t="shared" ca="1" si="21"/>
        <v>#N/A</v>
      </c>
      <c r="AA66" t="e">
        <f t="shared" ca="1" si="21"/>
        <v>#N/A</v>
      </c>
      <c r="AB66" t="e">
        <f t="shared" ca="1" si="21"/>
        <v>#N/A</v>
      </c>
      <c r="AC66" t="e">
        <f t="shared" ca="1" si="21"/>
        <v>#N/A</v>
      </c>
      <c r="AD66" t="e">
        <f t="shared" ca="1" si="21"/>
        <v>#N/A</v>
      </c>
      <c r="AE66" t="e">
        <f t="shared" ca="1" si="21"/>
        <v>#N/A</v>
      </c>
      <c r="AF66" t="e">
        <f t="shared" ca="1" si="21"/>
        <v>#N/A</v>
      </c>
      <c r="AG66" t="e">
        <f t="shared" ca="1" si="21"/>
        <v>#N/A</v>
      </c>
      <c r="AH66" t="e">
        <f t="shared" ca="1" si="21"/>
        <v>#N/A</v>
      </c>
    </row>
    <row r="69" spans="4:34" x14ac:dyDescent="0.3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3">
      <c r="D70">
        <v>3</v>
      </c>
      <c r="E70" t="str">
        <f ca="1">LEFT(UPPER(TEXT(E55,"ddd")),$D70)</f>
        <v>WED</v>
      </c>
      <c r="F70" t="str">
        <f t="shared" ref="F70:AH70" ca="1" si="23">LEFT(UPPER(TEXT(F55,"ddd")),$D70)</f>
        <v>THU</v>
      </c>
      <c r="G70" t="str">
        <f t="shared" ca="1" si="23"/>
        <v>FRI</v>
      </c>
      <c r="H70" t="str">
        <f t="shared" ca="1" si="23"/>
        <v>SAT</v>
      </c>
      <c r="I70" t="str">
        <f t="shared" ca="1" si="23"/>
        <v>SUN</v>
      </c>
      <c r="J70" t="str">
        <f t="shared" ca="1" si="23"/>
        <v>MON</v>
      </c>
      <c r="K70" t="str">
        <f t="shared" ca="1" si="23"/>
        <v>TUE</v>
      </c>
      <c r="L70" t="str">
        <f t="shared" ca="1" si="23"/>
        <v>WED</v>
      </c>
      <c r="M70" t="str">
        <f t="shared" ca="1" si="23"/>
        <v>THU</v>
      </c>
      <c r="N70" t="str">
        <f t="shared" ca="1" si="23"/>
        <v>FRI</v>
      </c>
      <c r="O70" t="str">
        <f t="shared" ca="1" si="23"/>
        <v>SAT</v>
      </c>
      <c r="P70" t="str">
        <f t="shared" ca="1" si="23"/>
        <v>SUN</v>
      </c>
      <c r="Q70" t="str">
        <f t="shared" ca="1" si="23"/>
        <v>MON</v>
      </c>
      <c r="R70" t="str">
        <f t="shared" ca="1" si="23"/>
        <v>TUE</v>
      </c>
      <c r="S70" t="str">
        <f t="shared" ca="1" si="23"/>
        <v>WED</v>
      </c>
      <c r="T70" t="str">
        <f t="shared" ca="1" si="23"/>
        <v>THU</v>
      </c>
      <c r="U70" t="str">
        <f t="shared" ca="1" si="23"/>
        <v>FRI</v>
      </c>
      <c r="V70" t="str">
        <f t="shared" ca="1" si="23"/>
        <v>SAT</v>
      </c>
      <c r="W70" t="str">
        <f t="shared" ca="1" si="23"/>
        <v>SUN</v>
      </c>
      <c r="X70" t="str">
        <f t="shared" ca="1" si="23"/>
        <v>MON</v>
      </c>
      <c r="Y70" t="str">
        <f t="shared" ca="1" si="23"/>
        <v>TUE</v>
      </c>
      <c r="Z70" t="str">
        <f t="shared" ca="1" si="23"/>
        <v>WED</v>
      </c>
      <c r="AA70" t="str">
        <f t="shared" ca="1" si="23"/>
        <v>THU</v>
      </c>
      <c r="AB70" t="str">
        <f t="shared" ca="1" si="23"/>
        <v>FRI</v>
      </c>
      <c r="AC70" t="str">
        <f t="shared" ca="1" si="23"/>
        <v>SAT</v>
      </c>
      <c r="AD70" t="str">
        <f t="shared" ca="1" si="23"/>
        <v>SUN</v>
      </c>
      <c r="AE70" t="str">
        <f t="shared" ca="1" si="23"/>
        <v>MON</v>
      </c>
      <c r="AF70" t="str">
        <f t="shared" ca="1" si="23"/>
        <v>TUE</v>
      </c>
      <c r="AG70" t="str">
        <f t="shared" ca="1" si="23"/>
        <v>WED</v>
      </c>
      <c r="AH70" t="str">
        <f t="shared" ca="1" si="23"/>
        <v>THU</v>
      </c>
    </row>
    <row r="71" spans="4:34" x14ac:dyDescent="0.3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3">
      <c r="E72" t="str">
        <f ca="1">TEXT(E55,"dd")</f>
        <v>17</v>
      </c>
      <c r="F72" t="str">
        <f t="shared" ref="F72:AH72" ca="1" si="24">TEXT(F55,"dd")</f>
        <v>18</v>
      </c>
      <c r="G72" t="str">
        <f t="shared" ca="1" si="24"/>
        <v>19</v>
      </c>
      <c r="H72" t="str">
        <f t="shared" ca="1" si="24"/>
        <v>20</v>
      </c>
      <c r="I72" t="str">
        <f t="shared" ca="1" si="24"/>
        <v>21</v>
      </c>
      <c r="J72" t="str">
        <f t="shared" ca="1" si="24"/>
        <v>22</v>
      </c>
      <c r="K72" t="str">
        <f t="shared" ca="1" si="24"/>
        <v>23</v>
      </c>
      <c r="L72" t="str">
        <f t="shared" ca="1" si="24"/>
        <v>24</v>
      </c>
      <c r="M72" t="str">
        <f t="shared" ca="1" si="24"/>
        <v>25</v>
      </c>
      <c r="N72" t="str">
        <f t="shared" ca="1" si="24"/>
        <v>26</v>
      </c>
      <c r="O72" t="str">
        <f t="shared" ca="1" si="24"/>
        <v>27</v>
      </c>
      <c r="P72" t="str">
        <f t="shared" ca="1" si="24"/>
        <v>28</v>
      </c>
      <c r="Q72" t="str">
        <f t="shared" ca="1" si="24"/>
        <v>29</v>
      </c>
      <c r="R72" t="str">
        <f t="shared" ca="1" si="24"/>
        <v>30</v>
      </c>
      <c r="S72" t="str">
        <f t="shared" ca="1" si="24"/>
        <v>01</v>
      </c>
      <c r="T72" t="str">
        <f t="shared" ca="1" si="24"/>
        <v>02</v>
      </c>
      <c r="U72" t="str">
        <f t="shared" ca="1" si="24"/>
        <v>03</v>
      </c>
      <c r="V72" t="str">
        <f t="shared" ca="1" si="24"/>
        <v>04</v>
      </c>
      <c r="W72" t="str">
        <f t="shared" ca="1" si="24"/>
        <v>05</v>
      </c>
      <c r="X72" t="str">
        <f t="shared" ca="1" si="24"/>
        <v>06</v>
      </c>
      <c r="Y72" t="str">
        <f t="shared" ca="1" si="24"/>
        <v>07</v>
      </c>
      <c r="Z72" t="str">
        <f t="shared" ca="1" si="24"/>
        <v>08</v>
      </c>
      <c r="AA72" t="str">
        <f t="shared" ca="1" si="24"/>
        <v>09</v>
      </c>
      <c r="AB72" t="str">
        <f t="shared" ca="1" si="24"/>
        <v>10</v>
      </c>
      <c r="AC72" t="str">
        <f t="shared" ca="1" si="24"/>
        <v>11</v>
      </c>
      <c r="AD72" t="str">
        <f t="shared" ca="1" si="24"/>
        <v>12</v>
      </c>
      <c r="AE72" t="str">
        <f t="shared" ca="1" si="24"/>
        <v>13</v>
      </c>
      <c r="AF72" t="str">
        <f t="shared" ca="1" si="24"/>
        <v>14</v>
      </c>
      <c r="AG72" t="str">
        <f t="shared" ca="1" si="24"/>
        <v>15</v>
      </c>
      <c r="AH72" t="str">
        <f t="shared" ca="1" si="24"/>
        <v>16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11D93F-21D3-4821-9768-A0F99C41A8E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2.xml><?xml version="1.0" encoding="utf-8"?>
<ds:datastoreItem xmlns:ds="http://schemas.openxmlformats.org/officeDocument/2006/customXml" ds:itemID="{983CAFE3-5C64-4732-BD1D-A9D0064359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5BB6EA-B4A9-4FD0-A581-32FE787E0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2019-03-18T20:06:21Z</dcterms:created>
  <dcterms:modified xsi:type="dcterms:W3CDTF">2020-06-17T05:51:55Z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