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Library/Mobile Documents/com~apple~CloudDocs/Italian/Orthography and Phonology/phonetics_tools/plot_vowel_space/"/>
    </mc:Choice>
  </mc:AlternateContent>
  <xr:revisionPtr revIDLastSave="0" documentId="13_ncr:1_{05C04C19-9874-9947-B110-7E98CA3204B0}" xr6:coauthVersionLast="47" xr6:coauthVersionMax="47" xr10:uidLastSave="{00000000-0000-0000-0000-000000000000}"/>
  <bookViews>
    <workbookView xWindow="0" yWindow="900" windowWidth="36000" windowHeight="21020" xr2:uid="{15752456-22E0-F64F-81E0-AA47601259F9}"/>
  </bookViews>
  <sheets>
    <sheet name="Word List - Listen Lab" sheetId="1" r:id="rId1"/>
    <sheet name="IPA Symbols - Listen Lab" sheetId="3" r:id="rId2"/>
    <sheet name="Standard Lexical Set" sheetId="5" r:id="rId3"/>
    <sheet name="Glaswegian Lexical Set" sheetId="6" r:id="rId4"/>
    <sheet name="IPA Sounds - Geoff Lindse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A18" i="4"/>
  <c r="A6" i="4"/>
  <c r="A7" i="4"/>
  <c r="A8" i="4"/>
  <c r="A12" i="4"/>
  <c r="A13" i="4"/>
  <c r="A14" i="4"/>
  <c r="A15" i="4"/>
  <c r="A20" i="4"/>
  <c r="A21" i="4"/>
  <c r="A17" i="4"/>
  <c r="A19" i="4"/>
  <c r="A5" i="4"/>
  <c r="A4" i="4"/>
  <c r="A3" i="4"/>
  <c r="A11" i="4"/>
  <c r="A16" i="4"/>
  <c r="A10" i="4"/>
  <c r="A9" i="4"/>
  <c r="A2" i="4"/>
  <c r="B23" i="3"/>
  <c r="B22" i="3"/>
  <c r="B21" i="3"/>
  <c r="B20" i="3"/>
  <c r="B19" i="3"/>
  <c r="B18" i="3"/>
  <c r="B17" i="3"/>
  <c r="B16" i="3"/>
  <c r="B14" i="3"/>
  <c r="B13" i="3"/>
  <c r="B12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<sst xmlns="http://schemas.openxmlformats.org/spreadsheetml/2006/main" count="353" uniqueCount="226">
  <si>
    <t>IPA</t>
  </si>
  <si>
    <t>Heed</t>
  </si>
  <si>
    <t>Hid</t>
  </si>
  <si>
    <t>Hayed</t>
  </si>
  <si>
    <t>Head</t>
  </si>
  <si>
    <t>Had</t>
  </si>
  <si>
    <t>Hawed</t>
  </si>
  <si>
    <t>Hud</t>
  </si>
  <si>
    <t>Hoed</t>
  </si>
  <si>
    <t>Hood</t>
  </si>
  <si>
    <t>Who'd</t>
  </si>
  <si>
    <t>How'd</t>
  </si>
  <si>
    <t>Hoyed</t>
  </si>
  <si>
    <t>Hide</t>
  </si>
  <si>
    <t>Height</t>
  </si>
  <si>
    <t>Herd</t>
  </si>
  <si>
    <t>Ahead</t>
  </si>
  <si>
    <t>Word</t>
  </si>
  <si>
    <t>Latin Abbreviation</t>
  </si>
  <si>
    <t>ii</t>
  </si>
  <si>
    <t>Reference word</t>
  </si>
  <si>
    <t>ae</t>
  </si>
  <si>
    <t>ah</t>
  </si>
  <si>
    <t>aw</t>
  </si>
  <si>
    <t>ai</t>
  </si>
  <si>
    <t>ait</t>
  </si>
  <si>
    <t>au</t>
  </si>
  <si>
    <t>eh</t>
  </si>
  <si>
    <t>ei</t>
  </si>
  <si>
    <t>ih</t>
  </si>
  <si>
    <t>oh</t>
  </si>
  <si>
    <t>oo</t>
  </si>
  <si>
    <t>uh</t>
  </si>
  <si>
    <t>uu</t>
  </si>
  <si>
    <t>xx</t>
  </si>
  <si>
    <t>er</t>
  </si>
  <si>
    <t>eir</t>
  </si>
  <si>
    <t>her</t>
  </si>
  <si>
    <t>aer</t>
  </si>
  <si>
    <t>cr</t>
  </si>
  <si>
    <t>ar</t>
  </si>
  <si>
    <t>oi</t>
  </si>
  <si>
    <t>cat</t>
  </si>
  <si>
    <t>cot</t>
  </si>
  <si>
    <t>caught</t>
  </si>
  <si>
    <t>ride</t>
  </si>
  <si>
    <t>right</t>
  </si>
  <si>
    <t>cloud</t>
  </si>
  <si>
    <t>bet</t>
  </si>
  <si>
    <t>rate</t>
  </si>
  <si>
    <t>bit</t>
  </si>
  <si>
    <t>beat</t>
  </si>
  <si>
    <t>boat</t>
  </si>
  <si>
    <t>cook</t>
  </si>
  <si>
    <t>cut</t>
  </si>
  <si>
    <t>tooth</t>
  </si>
  <si>
    <t>a(head)</t>
  </si>
  <si>
    <t>bird</t>
  </si>
  <si>
    <t>mary</t>
  </si>
  <si>
    <t>merry</t>
  </si>
  <si>
    <t>marry</t>
  </si>
  <si>
    <t>more</t>
  </si>
  <si>
    <t>far</t>
  </si>
  <si>
    <t>joy</t>
  </si>
  <si>
    <t>i</t>
  </si>
  <si>
    <t>u</t>
  </si>
  <si>
    <t>Hod</t>
  </si>
  <si>
    <t>Unicode</t>
  </si>
  <si>
    <t>E6</t>
  </si>
  <si>
    <t>F8</t>
  </si>
  <si>
    <t>26A</t>
  </si>
  <si>
    <t>26F</t>
  </si>
  <si>
    <t>6F</t>
  </si>
  <si>
    <t>28C</t>
  </si>
  <si>
    <t>28A</t>
  </si>
  <si>
    <t>Filename</t>
  </si>
  <si>
    <t>01i_syn</t>
  </si>
  <si>
    <t>2e_syn</t>
  </si>
  <si>
    <t>3E_syn</t>
  </si>
  <si>
    <t>ae_syn</t>
  </si>
  <si>
    <t>4a_syn</t>
  </si>
  <si>
    <t>09y_syn</t>
  </si>
  <si>
    <t>10oe_syn</t>
  </si>
  <si>
    <t>11oe_syn</t>
  </si>
  <si>
    <t>capi_syn</t>
  </si>
  <si>
    <t>bardot_syn</t>
  </si>
  <si>
    <t>schwa_syn</t>
  </si>
  <si>
    <t>rotated_a_syn</t>
  </si>
  <si>
    <t>8u_syn</t>
  </si>
  <si>
    <t>7o_syn</t>
  </si>
  <si>
    <t>6O_syn</t>
  </si>
  <si>
    <t>5A_syn</t>
  </si>
  <si>
    <t>16mt_syn</t>
  </si>
  <si>
    <t>15rh_syn</t>
  </si>
  <si>
    <t>14v_syn</t>
  </si>
  <si>
    <t>cap_u_syn</t>
  </si>
  <si>
    <t>25B</t>
  </si>
  <si>
    <t>Latin Lookup</t>
  </si>
  <si>
    <t>Index</t>
  </si>
  <si>
    <t>Keyword</t>
  </si>
  <si>
    <t>RP</t>
  </si>
  <si>
    <t>GA</t>
  </si>
  <si>
    <t>Example words</t>
  </si>
  <si>
    <t>KIT</t>
  </si>
  <si>
    <t>ɪ</t>
  </si>
  <si>
    <t>ship, sick, bridge, milk, myth, busy</t>
  </si>
  <si>
    <t>DRESS</t>
  </si>
  <si>
    <t>e</t>
  </si>
  <si>
    <t>ɛ</t>
  </si>
  <si>
    <t>step, neck, edge, shelf, friend, ready</t>
  </si>
  <si>
    <t>TRAP</t>
  </si>
  <si>
    <t>æ</t>
  </si>
  <si>
    <t>tap, back, badge, scalp, hand, cancel</t>
  </si>
  <si>
    <t>LOT</t>
  </si>
  <si>
    <t>ɒ</t>
  </si>
  <si>
    <t>ɑ</t>
  </si>
  <si>
    <t>stop, sock, dodge, romp, possible, quality</t>
  </si>
  <si>
    <t>STRUT</t>
  </si>
  <si>
    <t>ʌ</t>
  </si>
  <si>
    <t>cup, suck, budge, pulse, trunk, blood</t>
  </si>
  <si>
    <t>FOOT</t>
  </si>
  <si>
    <t>ʊ</t>
  </si>
  <si>
    <t>put, bush, full, good, look, wolf</t>
  </si>
  <si>
    <t>BATH</t>
  </si>
  <si>
    <t>ɑː</t>
  </si>
  <si>
    <t>staff, brass, ask, dance, sample, calf</t>
  </si>
  <si>
    <t>CLOTH</t>
  </si>
  <si>
    <t>ɔ</t>
  </si>
  <si>
    <t>cough, broth, cross, long, Boston</t>
  </si>
  <si>
    <t>NURSE</t>
  </si>
  <si>
    <t>ɜː</t>
  </si>
  <si>
    <t>ɜr</t>
  </si>
  <si>
    <t>hurt, lurk, urge, burst, jerk, term</t>
  </si>
  <si>
    <t>FLEECE</t>
  </si>
  <si>
    <t>iː</t>
  </si>
  <si>
    <t>creep, speak, leave, feel, key, people</t>
  </si>
  <si>
    <t>FACE</t>
  </si>
  <si>
    <t>eɪ</t>
  </si>
  <si>
    <t>tape, cake, raid, veil, steak, day</t>
  </si>
  <si>
    <t>PALM</t>
  </si>
  <si>
    <t>psalm, father, bra, spa, lager</t>
  </si>
  <si>
    <t>THOUGHT</t>
  </si>
  <si>
    <t>ɔː</t>
  </si>
  <si>
    <t>taught, sauce, hawk, jaw, broad</t>
  </si>
  <si>
    <t>GOAT</t>
  </si>
  <si>
    <t>əʊ</t>
  </si>
  <si>
    <t>oʊ</t>
  </si>
  <si>
    <t>soap, joke, home, know, so, roll</t>
  </si>
  <si>
    <t>GOOSE</t>
  </si>
  <si>
    <t>uː</t>
  </si>
  <si>
    <t>loop, shoot, tomb, mute, huge, view</t>
  </si>
  <si>
    <t>PRICE</t>
  </si>
  <si>
    <t>aɪ</t>
  </si>
  <si>
    <t>ripe, write, arrive, high, try, buy</t>
  </si>
  <si>
    <t>CHOICE</t>
  </si>
  <si>
    <t>ɔɪ</t>
  </si>
  <si>
    <t>adroit, noise, join, toy, royal</t>
  </si>
  <si>
    <t>MOUTH</t>
  </si>
  <si>
    <t>aʊ</t>
  </si>
  <si>
    <t>out, house, loud, count, crowd, cow</t>
  </si>
  <si>
    <t>NEAR</t>
  </si>
  <si>
    <t>ɪə</t>
  </si>
  <si>
    <t>ɪr</t>
  </si>
  <si>
    <t>beer, sincere, fear, beard, serum</t>
  </si>
  <si>
    <t>SQUARE</t>
  </si>
  <si>
    <t>ɛə</t>
  </si>
  <si>
    <t>ɛr</t>
  </si>
  <si>
    <t>care, fair, pear, where, scarce, vary</t>
  </si>
  <si>
    <t>START</t>
  </si>
  <si>
    <t>ɑr</t>
  </si>
  <si>
    <t>far, sharp, bark, carve, farm, heart</t>
  </si>
  <si>
    <t>NORTH</t>
  </si>
  <si>
    <t>ɔr</t>
  </si>
  <si>
    <t>for, war, short, scorch, born, warm</t>
  </si>
  <si>
    <t>FORCE</t>
  </si>
  <si>
    <t>or</t>
  </si>
  <si>
    <t>four, wore, sport, porch, borne, story</t>
  </si>
  <si>
    <t>CURE</t>
  </si>
  <si>
    <t>ʊə</t>
  </si>
  <si>
    <t>ʊr</t>
  </si>
  <si>
    <t>poor, tourist, pure, plural, jury</t>
  </si>
  <si>
    <t>ə</t>
  </si>
  <si>
    <t>ər</t>
  </si>
  <si>
    <t>Lexical set</t>
  </si>
  <si>
    <t>GSE</t>
  </si>
  <si>
    <t>ɪ̈ ~ i</t>
  </si>
  <si>
    <t>HEAD</t>
  </si>
  <si>
    <t>NEVER</t>
  </si>
  <si>
    <t>ɛ ~ ɛ̈</t>
  </si>
  <si>
    <t>ɪ̈</t>
  </si>
  <si>
    <t>a̠</t>
  </si>
  <si>
    <t>STAND</t>
  </si>
  <si>
    <t>o</t>
  </si>
  <si>
    <t>ʌ̈</t>
  </si>
  <si>
    <t>ʉ</t>
  </si>
  <si>
    <t>ɪ̈ ~ ɪ</t>
  </si>
  <si>
    <t>AFTER</t>
  </si>
  <si>
    <t>OFF</t>
  </si>
  <si>
    <t>ʌ̈ ~ ɪ</t>
  </si>
  <si>
    <t>ï ~ i̠</t>
  </si>
  <si>
    <t>i ~ i̠</t>
  </si>
  <si>
    <t>STAY</t>
  </si>
  <si>
    <t>e ~ ʌi</t>
  </si>
  <si>
    <t>MORE</t>
  </si>
  <si>
    <t>DO</t>
  </si>
  <si>
    <t>ʌi</t>
  </si>
  <si>
    <t>PRIZE</t>
  </si>
  <si>
    <t>ɔe</t>
  </si>
  <si>
    <t>ʌʉ</t>
  </si>
  <si>
    <t>ɛ ~ e</t>
  </si>
  <si>
    <t>BIRTH</t>
  </si>
  <si>
    <t>ɪ̈ ~ ʌ̈</t>
  </si>
  <si>
    <t>BERTH</t>
  </si>
  <si>
    <t>ɛ ~ ɪ</t>
  </si>
  <si>
    <t>jʉ</t>
  </si>
  <si>
    <t>happY</t>
  </si>
  <si>
    <t>e ~ ɪ̈</t>
  </si>
  <si>
    <t>lettER</t>
  </si>
  <si>
    <t>horsES</t>
  </si>
  <si>
    <t>commA</t>
  </si>
  <si>
    <t>Glasgow Standard English</t>
  </si>
  <si>
    <t>Glasgow Venacular</t>
  </si>
  <si>
    <t>Carrier Phrase</t>
  </si>
  <si>
    <r>
      <t>cop</t>
    </r>
    <r>
      <rPr>
        <u/>
        <sz val="12"/>
        <color rgb="FF202122"/>
        <rFont val="AtkinsonHyperlegible-Regular"/>
      </rPr>
      <t>y</t>
    </r>
    <r>
      <rPr>
        <sz val="12"/>
        <color rgb="FF202122"/>
        <rFont val="AtkinsonHyperlegible-Regular"/>
      </rPr>
      <t>, scamp</t>
    </r>
    <r>
      <rPr>
        <u/>
        <sz val="12"/>
        <color rgb="FF202122"/>
        <rFont val="AtkinsonHyperlegible-Regular"/>
      </rPr>
      <t>i</t>
    </r>
    <r>
      <rPr>
        <sz val="12"/>
        <color rgb="FF202122"/>
        <rFont val="AtkinsonHyperlegible-Regular"/>
      </rPr>
      <t>, tax</t>
    </r>
    <r>
      <rPr>
        <u/>
        <sz val="12"/>
        <color rgb="FF202122"/>
        <rFont val="AtkinsonHyperlegible-Regular"/>
      </rPr>
      <t>i</t>
    </r>
    <r>
      <rPr>
        <sz val="12"/>
        <color rgb="FF202122"/>
        <rFont val="AtkinsonHyperlegible-Regular"/>
      </rPr>
      <t>, sort</t>
    </r>
    <r>
      <rPr>
        <u/>
        <sz val="12"/>
        <color rgb="FF202122"/>
        <rFont val="AtkinsonHyperlegible-Regular"/>
      </rPr>
      <t>ie</t>
    </r>
    <r>
      <rPr>
        <sz val="12"/>
        <color rgb="FF202122"/>
        <rFont val="AtkinsonHyperlegible-Regular"/>
      </rPr>
      <t>, committ</t>
    </r>
    <r>
      <rPr>
        <u/>
        <sz val="12"/>
        <color rgb="FF202122"/>
        <rFont val="AtkinsonHyperlegible-Regular"/>
      </rPr>
      <t>ee</t>
    </r>
    <r>
      <rPr>
        <sz val="12"/>
        <color rgb="FF202122"/>
        <rFont val="AtkinsonHyperlegible-Regular"/>
      </rPr>
      <t>, hock</t>
    </r>
    <r>
      <rPr>
        <u/>
        <sz val="12"/>
        <color rgb="FF202122"/>
        <rFont val="AtkinsonHyperlegible-Regular"/>
      </rPr>
      <t>ey</t>
    </r>
    <r>
      <rPr>
        <sz val="12"/>
        <color rgb="FF202122"/>
        <rFont val="AtkinsonHyperlegible-Regular"/>
      </rPr>
      <t>, Chels</t>
    </r>
    <r>
      <rPr>
        <u/>
        <sz val="12"/>
        <color rgb="FF202122"/>
        <rFont val="AtkinsonHyperlegible-Regular"/>
      </rPr>
      <t>ea</t>
    </r>
  </si>
  <si>
    <r>
      <t>pap</t>
    </r>
    <r>
      <rPr>
        <u/>
        <sz val="12"/>
        <color rgb="FF202122"/>
        <rFont val="AtkinsonHyperlegible-Regular"/>
      </rPr>
      <t>er</t>
    </r>
    <r>
      <rPr>
        <sz val="12"/>
        <color rgb="FF202122"/>
        <rFont val="AtkinsonHyperlegible-Regular"/>
      </rPr>
      <t>, met</t>
    </r>
    <r>
      <rPr>
        <u/>
        <sz val="12"/>
        <color rgb="FF202122"/>
        <rFont val="AtkinsonHyperlegible-Regular"/>
      </rPr>
      <t>re</t>
    </r>
    <r>
      <rPr>
        <sz val="12"/>
        <color rgb="FF202122"/>
        <rFont val="AtkinsonHyperlegible-Regular"/>
      </rPr>
      <t>, calend</t>
    </r>
    <r>
      <rPr>
        <u/>
        <sz val="12"/>
        <color rgb="FF202122"/>
        <rFont val="AtkinsonHyperlegible-Regular"/>
      </rPr>
      <t>ar</t>
    </r>
    <r>
      <rPr>
        <sz val="12"/>
        <color rgb="FF202122"/>
        <rFont val="AtkinsonHyperlegible-Regular"/>
      </rPr>
      <t>, stup</t>
    </r>
    <r>
      <rPr>
        <u/>
        <sz val="12"/>
        <color rgb="FF202122"/>
        <rFont val="AtkinsonHyperlegible-Regular"/>
      </rPr>
      <t>or</t>
    </r>
    <r>
      <rPr>
        <sz val="12"/>
        <color rgb="FF202122"/>
        <rFont val="AtkinsonHyperlegible-Regular"/>
      </rPr>
      <t>, succ</t>
    </r>
    <r>
      <rPr>
        <u/>
        <sz val="12"/>
        <color rgb="FF202122"/>
        <rFont val="AtkinsonHyperlegible-Regular"/>
      </rPr>
      <t>o(u)r</t>
    </r>
    <r>
      <rPr>
        <sz val="12"/>
        <color rgb="FF202122"/>
        <rFont val="AtkinsonHyperlegible-Regular"/>
      </rPr>
      <t>, mart</t>
    </r>
    <r>
      <rPr>
        <u/>
        <sz val="12"/>
        <color rgb="FF202122"/>
        <rFont val="AtkinsonHyperlegible-Regular"/>
      </rPr>
      <t>yr</t>
    </r>
  </si>
  <si>
    <r>
      <t>a</t>
    </r>
    <r>
      <rPr>
        <sz val="12"/>
        <color rgb="FF202122"/>
        <rFont val="AtkinsonHyperlegible-Regular"/>
      </rPr>
      <t>bout, gall</t>
    </r>
    <r>
      <rPr>
        <u/>
        <sz val="12"/>
        <color rgb="FF202122"/>
        <rFont val="AtkinsonHyperlegible-Regular"/>
      </rPr>
      <t>o</t>
    </r>
    <r>
      <rPr>
        <sz val="12"/>
        <color rgb="FF202122"/>
        <rFont val="AtkinsonHyperlegible-Regular"/>
      </rPr>
      <t>p, </t>
    </r>
    <r>
      <rPr>
        <u/>
        <sz val="12"/>
        <color rgb="FF202122"/>
        <rFont val="AtkinsonHyperlegible-Regular"/>
      </rPr>
      <t>o</t>
    </r>
    <r>
      <rPr>
        <sz val="12"/>
        <color rgb="FF202122"/>
        <rFont val="AtkinsonHyperlegible-Regular"/>
      </rPr>
      <t>blige, quot</t>
    </r>
    <r>
      <rPr>
        <u/>
        <sz val="12"/>
        <color rgb="FF202122"/>
        <rFont val="AtkinsonHyperlegible-Regular"/>
      </rPr>
      <t>a</t>
    </r>
    <r>
      <rPr>
        <sz val="12"/>
        <color rgb="FF202122"/>
        <rFont val="AtkinsonHyperlegible-Regular"/>
      </rPr>
      <t>, vodk</t>
    </r>
    <r>
      <rPr>
        <u/>
        <sz val="12"/>
        <color rgb="FF202122"/>
        <rFont val="AtkinsonHyperlegible-Regular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</si>
</sst>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onsolas"/>
      <family val="2"/>
    </font>
    <font>
      <sz val="12"/>
      <color theme="1"/>
      <name val="AtkinsonHyperlegible-Regular"/>
    </font>
    <font>
      <b/>
      <sz val="12"/>
      <color theme="1"/>
      <name val="AtkinsonHyperlegible-Regular"/>
    </font>
    <font>
      <b/>
      <sz val="12"/>
      <color rgb="FF202122"/>
      <name val="AtkinsonHyperlegible-Regular"/>
    </font>
    <font>
      <sz val="12"/>
      <color rgb="FF202122"/>
      <name val="AtkinsonHyperlegible-Regular"/>
    </font>
    <font>
      <u/>
      <sz val="12"/>
      <color rgb="FF202122"/>
      <name val="AtkinsonHyperlegible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8045-10C3-4146-B1C7-837EF82DA98A}">
  <dimension ref="A1:C18"/>
  <sheetViews>
    <sheetView tabSelected="1" zoomScale="101" workbookViewId="0">
      <selection activeCell="E12" sqref="E12"/>
    </sheetView>
  </sheetViews>
  <sheetFormatPr baseColWidth="10" defaultRowHeight="16"/>
  <cols>
    <col min="1" max="1" width="10.7109375" style="1"/>
    <col min="2" max="2" width="16.85546875" style="1" bestFit="1" customWidth="1"/>
    <col min="3" max="16384" width="10.7109375" style="1"/>
  </cols>
  <sheetData>
    <row r="1" spans="1:3" s="2" customFormat="1">
      <c r="A1" s="2" t="s">
        <v>17</v>
      </c>
      <c r="B1" s="2" t="s">
        <v>18</v>
      </c>
      <c r="C1" s="2" t="s">
        <v>222</v>
      </c>
    </row>
    <row r="2" spans="1:3">
      <c r="A2" s="1" t="s">
        <v>1</v>
      </c>
      <c r="B2" s="1" t="s">
        <v>19</v>
      </c>
      <c r="C2" s="1" t="str">
        <f>"Say the word " &amp; LOWER(A2) &amp; " again."</f>
        <v>Say the word heed again.</v>
      </c>
    </row>
    <row r="3" spans="1:3">
      <c r="A3" s="1" t="s">
        <v>2</v>
      </c>
      <c r="B3" s="1" t="s">
        <v>29</v>
      </c>
      <c r="C3" s="1" t="str">
        <f t="shared" ref="C3:C18" si="0">"Say the word " &amp; LOWER(A3) &amp; " again."</f>
        <v>Say the word hid again.</v>
      </c>
    </row>
    <row r="4" spans="1:3">
      <c r="A4" s="1" t="s">
        <v>3</v>
      </c>
      <c r="B4" s="1" t="s">
        <v>28</v>
      </c>
      <c r="C4" s="1" t="str">
        <f t="shared" si="0"/>
        <v>Say the word hayed again.</v>
      </c>
    </row>
    <row r="5" spans="1:3">
      <c r="A5" s="1" t="s">
        <v>4</v>
      </c>
      <c r="B5" s="1" t="s">
        <v>27</v>
      </c>
      <c r="C5" s="1" t="str">
        <f t="shared" si="0"/>
        <v>Say the word head again.</v>
      </c>
    </row>
    <row r="6" spans="1:3">
      <c r="A6" s="1" t="s">
        <v>5</v>
      </c>
      <c r="B6" s="1" t="s">
        <v>21</v>
      </c>
      <c r="C6" s="1" t="str">
        <f t="shared" si="0"/>
        <v>Say the word had again.</v>
      </c>
    </row>
    <row r="7" spans="1:3">
      <c r="A7" s="1" t="s">
        <v>66</v>
      </c>
      <c r="B7" s="1" t="s">
        <v>22</v>
      </c>
      <c r="C7" s="1" t="str">
        <f t="shared" si="0"/>
        <v>Say the word hod again.</v>
      </c>
    </row>
    <row r="8" spans="1:3">
      <c r="A8" s="1" t="s">
        <v>6</v>
      </c>
      <c r="B8" s="1" t="s">
        <v>23</v>
      </c>
      <c r="C8" s="1" t="str">
        <f t="shared" si="0"/>
        <v>Say the word hawed again.</v>
      </c>
    </row>
    <row r="9" spans="1:3">
      <c r="A9" s="1" t="s">
        <v>7</v>
      </c>
      <c r="B9" s="1" t="s">
        <v>32</v>
      </c>
      <c r="C9" s="1" t="str">
        <f t="shared" si="0"/>
        <v>Say the word hud again.</v>
      </c>
    </row>
    <row r="10" spans="1:3">
      <c r="A10" s="1" t="s">
        <v>8</v>
      </c>
      <c r="B10" s="1" t="s">
        <v>30</v>
      </c>
      <c r="C10" s="1" t="str">
        <f t="shared" si="0"/>
        <v>Say the word hoed again.</v>
      </c>
    </row>
    <row r="11" spans="1:3">
      <c r="A11" s="1" t="s">
        <v>9</v>
      </c>
      <c r="B11" s="1" t="s">
        <v>31</v>
      </c>
      <c r="C11" s="1" t="str">
        <f t="shared" si="0"/>
        <v>Say the word hood again.</v>
      </c>
    </row>
    <row r="12" spans="1:3">
      <c r="A12" s="1" t="s">
        <v>10</v>
      </c>
      <c r="B12" s="1" t="s">
        <v>33</v>
      </c>
      <c r="C12" s="1" t="str">
        <f t="shared" si="0"/>
        <v>Say the word who'd again.</v>
      </c>
    </row>
    <row r="13" spans="1:3">
      <c r="A13" s="1" t="s">
        <v>11</v>
      </c>
      <c r="B13" s="1" t="s">
        <v>26</v>
      </c>
      <c r="C13" s="1" t="str">
        <f t="shared" si="0"/>
        <v>Say the word how'd again.</v>
      </c>
    </row>
    <row r="14" spans="1:3">
      <c r="A14" s="1" t="s">
        <v>12</v>
      </c>
      <c r="B14" s="1" t="s">
        <v>41</v>
      </c>
      <c r="C14" s="1" t="str">
        <f t="shared" si="0"/>
        <v>Say the word hoyed again.</v>
      </c>
    </row>
    <row r="15" spans="1:3">
      <c r="A15" s="1" t="s">
        <v>13</v>
      </c>
      <c r="B15" s="1" t="s">
        <v>24</v>
      </c>
      <c r="C15" s="1" t="str">
        <f t="shared" si="0"/>
        <v>Say the word hide again.</v>
      </c>
    </row>
    <row r="16" spans="1:3">
      <c r="A16" s="1" t="s">
        <v>14</v>
      </c>
      <c r="B16" s="1" t="s">
        <v>25</v>
      </c>
      <c r="C16" s="1" t="str">
        <f t="shared" si="0"/>
        <v>Say the word height again.</v>
      </c>
    </row>
    <row r="17" spans="1:3">
      <c r="A17" s="1" t="s">
        <v>15</v>
      </c>
      <c r="B17" s="1" t="s">
        <v>35</v>
      </c>
      <c r="C17" s="1" t="str">
        <f t="shared" si="0"/>
        <v>Say the word herd again.</v>
      </c>
    </row>
    <row r="18" spans="1:3">
      <c r="A18" s="1" t="s">
        <v>16</v>
      </c>
      <c r="B18" s="1" t="s">
        <v>34</v>
      </c>
      <c r="C18" s="1" t="str">
        <f t="shared" si="0"/>
        <v>Say the word ahead again.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FD06-E3D4-CA4A-96C0-6A3F1336E297}">
  <dimension ref="A1:E23"/>
  <sheetViews>
    <sheetView zoomScale="115" workbookViewId="0">
      <selection activeCell="D15" sqref="D15"/>
    </sheetView>
  </sheetViews>
  <sheetFormatPr baseColWidth="10" defaultRowHeight="16"/>
  <cols>
    <col min="1" max="1" width="19.140625" style="1" bestFit="1" customWidth="1"/>
    <col min="2" max="16384" width="10.7109375" style="1"/>
  </cols>
  <sheetData>
    <row r="1" spans="1:5" s="2" customFormat="1">
      <c r="A1" s="2" t="s">
        <v>18</v>
      </c>
      <c r="B1" s="2" t="s">
        <v>0</v>
      </c>
      <c r="C1" s="2" t="s">
        <v>20</v>
      </c>
      <c r="D1" s="2" t="s">
        <v>97</v>
      </c>
      <c r="E1" s="2" t="s">
        <v>98</v>
      </c>
    </row>
    <row r="2" spans="1:5">
      <c r="A2" s="1" t="s">
        <v>21</v>
      </c>
      <c r="B2" s="1" t="str">
        <f>_xlfn.UNICHAR(HEX2DEC("e6"))</f>
        <v>æ</v>
      </c>
      <c r="C2" s="1" t="s">
        <v>42</v>
      </c>
      <c r="D2" s="1" t="str">
        <f>A2</f>
        <v>ae</v>
      </c>
      <c r="E2" s="1">
        <v>1</v>
      </c>
    </row>
    <row r="3" spans="1:5">
      <c r="A3" s="1" t="s">
        <v>22</v>
      </c>
      <c r="B3" s="1" t="str">
        <f>_xlfn.UNICHAR(HEX2DEC("0251"))</f>
        <v>ɑ</v>
      </c>
      <c r="C3" s="1" t="s">
        <v>43</v>
      </c>
      <c r="D3" s="1" t="str">
        <f t="shared" ref="D3:D23" si="0">A3</f>
        <v>ah</v>
      </c>
      <c r="E3" s="1">
        <v>2</v>
      </c>
    </row>
    <row r="4" spans="1:5">
      <c r="A4" s="1" t="s">
        <v>23</v>
      </c>
      <c r="B4" s="1" t="str">
        <f>_xlfn.UNICHAR(HEX2DEC("0254"))</f>
        <v>ɔ</v>
      </c>
      <c r="C4" s="1" t="s">
        <v>44</v>
      </c>
      <c r="D4" s="1" t="str">
        <f t="shared" si="0"/>
        <v>aw</v>
      </c>
      <c r="E4" s="1">
        <v>3</v>
      </c>
    </row>
    <row r="5" spans="1:5">
      <c r="A5" s="1" t="s">
        <v>24</v>
      </c>
      <c r="B5" s="1" t="str">
        <f>_xlfn.UNICHAR(HEX2DEC("0251"))&amp;_xlfn.UNICHAR(HEX2DEC("026A"))</f>
        <v>ɑɪ</v>
      </c>
      <c r="C5" s="1" t="s">
        <v>45</v>
      </c>
      <c r="D5" s="1" t="str">
        <f t="shared" si="0"/>
        <v>ai</v>
      </c>
      <c r="E5" s="1">
        <v>4</v>
      </c>
    </row>
    <row r="6" spans="1:5">
      <c r="A6" s="1" t="s">
        <v>25</v>
      </c>
      <c r="B6" s="1" t="str">
        <f>_xlfn.UNICHAR(HEX2DEC("0251"))&amp;_xlfn.UNICHAR(HEX2DEC("026A"))&amp;"t"</f>
        <v>ɑɪt</v>
      </c>
      <c r="C6" s="1" t="s">
        <v>46</v>
      </c>
      <c r="D6" s="1" t="str">
        <f t="shared" si="0"/>
        <v>ait</v>
      </c>
      <c r="E6" s="1">
        <v>5</v>
      </c>
    </row>
    <row r="7" spans="1:5">
      <c r="A7" s="1" t="s">
        <v>26</v>
      </c>
      <c r="B7" s="1" t="str">
        <f>"a"&amp;_xlfn.UNICHAR(HEX2DEC("028A"))</f>
        <v>aʊ</v>
      </c>
      <c r="C7" s="1" t="s">
        <v>47</v>
      </c>
      <c r="D7" s="1" t="str">
        <f t="shared" si="0"/>
        <v>au</v>
      </c>
      <c r="E7" s="1">
        <v>6</v>
      </c>
    </row>
    <row r="8" spans="1:5">
      <c r="A8" s="1" t="s">
        <v>27</v>
      </c>
      <c r="B8" s="1" t="str">
        <f>_xlfn.UNICHAR(HEX2DEC("025B"))</f>
        <v>ɛ</v>
      </c>
      <c r="C8" s="1" t="s">
        <v>48</v>
      </c>
      <c r="D8" s="1" t="str">
        <f t="shared" si="0"/>
        <v>eh</v>
      </c>
      <c r="E8" s="1">
        <v>7</v>
      </c>
    </row>
    <row r="9" spans="1:5">
      <c r="A9" s="1" t="s">
        <v>28</v>
      </c>
      <c r="B9" s="1" t="str">
        <f>_xlfn.UNICHAR(HEX2DEC("026A"))</f>
        <v>ɪ</v>
      </c>
      <c r="C9" s="1" t="s">
        <v>49</v>
      </c>
      <c r="D9" s="1" t="str">
        <f t="shared" si="0"/>
        <v>ei</v>
      </c>
      <c r="E9" s="1">
        <v>8</v>
      </c>
    </row>
    <row r="10" spans="1:5">
      <c r="A10" s="1" t="s">
        <v>29</v>
      </c>
      <c r="B10" s="1" t="str">
        <f>_xlfn.UNICHAR(HEX2DEC("026A"))</f>
        <v>ɪ</v>
      </c>
      <c r="C10" s="1" t="s">
        <v>50</v>
      </c>
      <c r="D10" s="1" t="str">
        <f t="shared" si="0"/>
        <v>ih</v>
      </c>
      <c r="E10" s="1">
        <v>9</v>
      </c>
    </row>
    <row r="11" spans="1:5">
      <c r="A11" s="1" t="s">
        <v>19</v>
      </c>
      <c r="B11" s="1" t="s">
        <v>64</v>
      </c>
      <c r="C11" s="1" t="s">
        <v>51</v>
      </c>
      <c r="D11" s="1" t="str">
        <f t="shared" si="0"/>
        <v>ii</v>
      </c>
      <c r="E11" s="1">
        <v>10</v>
      </c>
    </row>
    <row r="12" spans="1:5">
      <c r="A12" s="1" t="s">
        <v>30</v>
      </c>
      <c r="B12" s="1" t="str">
        <f>"o"&amp;_xlfn.UNICHAR(HEX2DEC("028A"))</f>
        <v>oʊ</v>
      </c>
      <c r="C12" s="1" t="s">
        <v>52</v>
      </c>
      <c r="D12" s="1" t="str">
        <f t="shared" si="0"/>
        <v>oh</v>
      </c>
      <c r="E12" s="1">
        <v>11</v>
      </c>
    </row>
    <row r="13" spans="1:5">
      <c r="A13" s="1" t="s">
        <v>31</v>
      </c>
      <c r="B13" s="1" t="str">
        <f>_xlfn.UNICHAR(HEX2DEC("028A"))</f>
        <v>ʊ</v>
      </c>
      <c r="C13" s="1" t="s">
        <v>53</v>
      </c>
      <c r="D13" s="1" t="str">
        <f t="shared" si="0"/>
        <v>oo</v>
      </c>
      <c r="E13" s="1">
        <v>12</v>
      </c>
    </row>
    <row r="14" spans="1:5">
      <c r="A14" s="1" t="s">
        <v>32</v>
      </c>
      <c r="B14" s="1" t="str">
        <f>_xlfn.UNICHAR(HEX2DEC("028C"))</f>
        <v>ʌ</v>
      </c>
      <c r="C14" s="1" t="s">
        <v>54</v>
      </c>
      <c r="D14" s="1" t="str">
        <f t="shared" si="0"/>
        <v>uh</v>
      </c>
      <c r="E14" s="1">
        <v>13</v>
      </c>
    </row>
    <row r="15" spans="1:5">
      <c r="A15" s="1" t="s">
        <v>33</v>
      </c>
      <c r="B15" s="1" t="s">
        <v>65</v>
      </c>
      <c r="C15" s="1" t="s">
        <v>55</v>
      </c>
      <c r="D15" s="1" t="str">
        <f t="shared" si="0"/>
        <v>uu</v>
      </c>
      <c r="E15" s="1">
        <v>14</v>
      </c>
    </row>
    <row r="16" spans="1:5">
      <c r="A16" s="1" t="s">
        <v>34</v>
      </c>
      <c r="B16" s="1" t="str">
        <f>_xlfn.UNICHAR(HEX2DEC("0259"))</f>
        <v>ə</v>
      </c>
      <c r="C16" s="1" t="s">
        <v>56</v>
      </c>
      <c r="D16" s="1" t="str">
        <f t="shared" si="0"/>
        <v>xx</v>
      </c>
      <c r="E16" s="1">
        <v>15</v>
      </c>
    </row>
    <row r="17" spans="1:5">
      <c r="A17" s="1" t="s">
        <v>35</v>
      </c>
      <c r="B17" s="1" t="str">
        <f>_xlfn.UNICHAR(HEX2DEC("025D"))</f>
        <v>ɝ</v>
      </c>
      <c r="C17" s="1" t="s">
        <v>57</v>
      </c>
      <c r="D17" s="1" t="str">
        <f t="shared" si="0"/>
        <v>er</v>
      </c>
      <c r="E17" s="1">
        <v>16</v>
      </c>
    </row>
    <row r="18" spans="1:5">
      <c r="A18" s="1" t="s">
        <v>36</v>
      </c>
      <c r="B18" s="1" t="str">
        <f>"e"&amp;_xlfn.UNICHAR(HEX2DEC("026A"))&amp;"r"</f>
        <v>eɪr</v>
      </c>
      <c r="C18" s="1" t="s">
        <v>58</v>
      </c>
      <c r="D18" s="1" t="str">
        <f t="shared" si="0"/>
        <v>eir</v>
      </c>
      <c r="E18" s="1">
        <v>17</v>
      </c>
    </row>
    <row r="19" spans="1:5">
      <c r="A19" s="1" t="s">
        <v>37</v>
      </c>
      <c r="B19" s="1" t="str">
        <f>_xlfn.UNICHAR(HEX2DEC("025B"))&amp;"r"</f>
        <v>ɛr</v>
      </c>
      <c r="C19" s="1" t="s">
        <v>59</v>
      </c>
      <c r="D19" s="1" t="str">
        <f t="shared" si="0"/>
        <v>her</v>
      </c>
      <c r="E19" s="1">
        <v>18</v>
      </c>
    </row>
    <row r="20" spans="1:5">
      <c r="A20" s="1" t="s">
        <v>38</v>
      </c>
      <c r="B20" s="1" t="str">
        <f>_xlfn.UNICHAR(HEX2DEC("E6"))&amp;"r"</f>
        <v>ær</v>
      </c>
      <c r="C20" s="1" t="s">
        <v>60</v>
      </c>
      <c r="D20" s="1" t="str">
        <f t="shared" si="0"/>
        <v>aer</v>
      </c>
      <c r="E20" s="1">
        <v>19</v>
      </c>
    </row>
    <row r="21" spans="1:5">
      <c r="A21" s="1" t="s">
        <v>39</v>
      </c>
      <c r="B21" s="1" t="str">
        <f>_xlfn.UNICHAR(HEX2DEC("0254"))&amp;"r"</f>
        <v>ɔr</v>
      </c>
      <c r="C21" s="1" t="s">
        <v>61</v>
      </c>
      <c r="D21" s="1" t="str">
        <f t="shared" si="0"/>
        <v>cr</v>
      </c>
      <c r="E21" s="1">
        <v>20</v>
      </c>
    </row>
    <row r="22" spans="1:5">
      <c r="A22" s="1" t="s">
        <v>40</v>
      </c>
      <c r="B22" s="1" t="str">
        <f>_xlfn.UNICHAR(HEX2DEC("0251"))&amp;"r"</f>
        <v>ɑr</v>
      </c>
      <c r="C22" s="1" t="s">
        <v>62</v>
      </c>
      <c r="D22" s="1" t="str">
        <f t="shared" si="0"/>
        <v>ar</v>
      </c>
      <c r="E22" s="1">
        <v>21</v>
      </c>
    </row>
    <row r="23" spans="1:5">
      <c r="A23" s="1" t="s">
        <v>41</v>
      </c>
      <c r="B23" s="1" t="str">
        <f>_xlfn.UNICHAR(HEX2DEC("0254"))&amp;_xlfn.UNICHAR(HEX2DEC("026A"))</f>
        <v>ɔɪ</v>
      </c>
      <c r="C23" s="1" t="s">
        <v>63</v>
      </c>
      <c r="D23" s="1" t="str">
        <f t="shared" si="0"/>
        <v>oi</v>
      </c>
      <c r="E23" s="1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AE0E-4D3B-0F47-94DE-B9E405FB7CF6}">
  <dimension ref="A1:F28"/>
  <sheetViews>
    <sheetView workbookViewId="0">
      <selection activeCell="D18" sqref="D18"/>
    </sheetView>
  </sheetViews>
  <sheetFormatPr baseColWidth="10" defaultRowHeight="16"/>
  <cols>
    <col min="1" max="4" width="10.7109375" style="1"/>
    <col min="5" max="5" width="55.42578125" style="1" bestFit="1" customWidth="1"/>
    <col min="6" max="16384" width="10.7109375" style="1"/>
  </cols>
  <sheetData>
    <row r="1" spans="1:6">
      <c r="A1" s="6" t="s">
        <v>99</v>
      </c>
      <c r="B1" s="6" t="s">
        <v>100</v>
      </c>
      <c r="C1" s="6" t="s">
        <v>101</v>
      </c>
      <c r="D1" s="6" t="s">
        <v>184</v>
      </c>
      <c r="E1" s="6" t="s">
        <v>102</v>
      </c>
      <c r="F1" s="2" t="s">
        <v>222</v>
      </c>
    </row>
    <row r="2" spans="1:6">
      <c r="A2" s="7" t="s">
        <v>103</v>
      </c>
      <c r="B2" s="7" t="s">
        <v>104</v>
      </c>
      <c r="C2" s="7" t="s">
        <v>104</v>
      </c>
      <c r="D2" s="7" t="str">
        <f>VLOOKUP($A2,'Glaswegian Lexical Set'!$A:$B,2,FALSE)</f>
        <v>ɪ</v>
      </c>
      <c r="E2" s="7" t="s">
        <v>105</v>
      </c>
      <c r="F2" s="1" t="str">
        <f>"Say the word " &amp; LOWER(A2) &amp; " again."</f>
        <v>Say the word kit again.</v>
      </c>
    </row>
    <row r="3" spans="1:6">
      <c r="A3" s="7" t="s">
        <v>106</v>
      </c>
      <c r="B3" s="7" t="s">
        <v>107</v>
      </c>
      <c r="C3" s="7" t="s">
        <v>108</v>
      </c>
      <c r="D3" s="7" t="str">
        <f>VLOOKUP($A3,'Glaswegian Lexical Set'!$A:$B,2,FALSE)</f>
        <v>ɛ</v>
      </c>
      <c r="E3" s="7" t="s">
        <v>109</v>
      </c>
      <c r="F3" s="1" t="str">
        <f t="shared" ref="F3:F28" si="0">"Say the word " &amp; LOWER(A3) &amp; " again."</f>
        <v>Say the word dress again.</v>
      </c>
    </row>
    <row r="4" spans="1:6">
      <c r="A4" s="7" t="s">
        <v>110</v>
      </c>
      <c r="B4" s="7" t="s">
        <v>111</v>
      </c>
      <c r="C4" s="7" t="s">
        <v>111</v>
      </c>
      <c r="D4" s="7" t="str">
        <f>VLOOKUP($A4,'Glaswegian Lexical Set'!$A:$B,2,FALSE)</f>
        <v>a̠</v>
      </c>
      <c r="E4" s="7" t="s">
        <v>112</v>
      </c>
      <c r="F4" s="1" t="str">
        <f t="shared" si="0"/>
        <v>Say the word trap again.</v>
      </c>
    </row>
    <row r="5" spans="1:6">
      <c r="A5" s="7" t="s">
        <v>113</v>
      </c>
      <c r="B5" s="7" t="s">
        <v>114</v>
      </c>
      <c r="C5" s="7" t="s">
        <v>115</v>
      </c>
      <c r="D5" s="7" t="str">
        <f>VLOOKUP($A5,'Glaswegian Lexical Set'!$A:$B,2,FALSE)</f>
        <v>ɔ</v>
      </c>
      <c r="E5" s="7" t="s">
        <v>116</v>
      </c>
      <c r="F5" s="1" t="str">
        <f t="shared" si="0"/>
        <v>Say the word lot again.</v>
      </c>
    </row>
    <row r="6" spans="1:6">
      <c r="A6" s="7" t="s">
        <v>117</v>
      </c>
      <c r="B6" s="7" t="s">
        <v>118</v>
      </c>
      <c r="C6" s="7" t="s">
        <v>118</v>
      </c>
      <c r="D6" s="7" t="str">
        <f>VLOOKUP($A6,'Glaswegian Lexical Set'!$A:$B,2,FALSE)</f>
        <v>ʌ̈</v>
      </c>
      <c r="E6" s="7" t="s">
        <v>119</v>
      </c>
      <c r="F6" s="1" t="str">
        <f t="shared" si="0"/>
        <v>Say the word strut again.</v>
      </c>
    </row>
    <row r="7" spans="1:6">
      <c r="A7" s="7" t="s">
        <v>120</v>
      </c>
      <c r="B7" s="7" t="s">
        <v>121</v>
      </c>
      <c r="C7" s="7" t="s">
        <v>121</v>
      </c>
      <c r="D7" s="7" t="str">
        <f>VLOOKUP($A7,'Glaswegian Lexical Set'!$A:$B,2,FALSE)</f>
        <v>ʉ</v>
      </c>
      <c r="E7" s="7" t="s">
        <v>122</v>
      </c>
      <c r="F7" s="1" t="str">
        <f t="shared" si="0"/>
        <v>Say the word foot again.</v>
      </c>
    </row>
    <row r="8" spans="1:6">
      <c r="A8" s="7" t="s">
        <v>123</v>
      </c>
      <c r="B8" s="7" t="s">
        <v>124</v>
      </c>
      <c r="C8" s="7" t="s">
        <v>111</v>
      </c>
      <c r="D8" s="7" t="str">
        <f>VLOOKUP($A8,'Glaswegian Lexical Set'!$A:$B,2,FALSE)</f>
        <v>a̠</v>
      </c>
      <c r="E8" s="7" t="s">
        <v>125</v>
      </c>
      <c r="F8" s="1" t="str">
        <f t="shared" si="0"/>
        <v>Say the word bath again.</v>
      </c>
    </row>
    <row r="9" spans="1:6">
      <c r="A9" s="7" t="s">
        <v>126</v>
      </c>
      <c r="B9" s="7" t="s">
        <v>114</v>
      </c>
      <c r="C9" s="7" t="s">
        <v>127</v>
      </c>
      <c r="D9" s="7" t="str">
        <f>VLOOKUP($A9,'Glaswegian Lexical Set'!$A:$B,2,FALSE)</f>
        <v>ɔ</v>
      </c>
      <c r="E9" s="7" t="s">
        <v>128</v>
      </c>
      <c r="F9" s="1" t="str">
        <f t="shared" si="0"/>
        <v>Say the word cloth again.</v>
      </c>
    </row>
    <row r="10" spans="1:6">
      <c r="A10" s="7" t="s">
        <v>129</v>
      </c>
      <c r="B10" s="7" t="s">
        <v>130</v>
      </c>
      <c r="C10" s="7" t="s">
        <v>131</v>
      </c>
      <c r="D10" s="7" t="str">
        <f>VLOOKUP($A10,'Glaswegian Lexical Set'!$A:$B,2,FALSE)</f>
        <v>ʌ̈</v>
      </c>
      <c r="E10" s="7" t="s">
        <v>132</v>
      </c>
      <c r="F10" s="1" t="str">
        <f t="shared" si="0"/>
        <v>Say the word nurse again.</v>
      </c>
    </row>
    <row r="11" spans="1:6">
      <c r="A11" s="7" t="s">
        <v>133</v>
      </c>
      <c r="B11" s="7" t="s">
        <v>134</v>
      </c>
      <c r="C11" s="7" t="s">
        <v>64</v>
      </c>
      <c r="D11" s="7" t="str">
        <f>VLOOKUP($A11,'Glaswegian Lexical Set'!$A:$B,2,FALSE)</f>
        <v>ï ~ i̠</v>
      </c>
      <c r="E11" s="7" t="s">
        <v>135</v>
      </c>
      <c r="F11" s="1" t="str">
        <f t="shared" si="0"/>
        <v>Say the word fleece again.</v>
      </c>
    </row>
    <row r="12" spans="1:6">
      <c r="A12" s="7" t="s">
        <v>136</v>
      </c>
      <c r="B12" s="7" t="s">
        <v>137</v>
      </c>
      <c r="C12" s="7" t="s">
        <v>137</v>
      </c>
      <c r="D12" s="7" t="str">
        <f>VLOOKUP($A12,'Glaswegian Lexical Set'!$A:$B,2,FALSE)</f>
        <v>e</v>
      </c>
      <c r="E12" s="7" t="s">
        <v>138</v>
      </c>
      <c r="F12" s="1" t="str">
        <f t="shared" si="0"/>
        <v>Say the word face again.</v>
      </c>
    </row>
    <row r="13" spans="1:6">
      <c r="A13" s="7" t="s">
        <v>139</v>
      </c>
      <c r="B13" s="7" t="s">
        <v>124</v>
      </c>
      <c r="C13" s="7" t="s">
        <v>115</v>
      </c>
      <c r="D13" s="7" t="str">
        <f>VLOOKUP($A13,'Glaswegian Lexical Set'!$A:$B,2,FALSE)</f>
        <v>a̠</v>
      </c>
      <c r="E13" s="7" t="s">
        <v>140</v>
      </c>
      <c r="F13" s="1" t="str">
        <f t="shared" si="0"/>
        <v>Say the word palm again.</v>
      </c>
    </row>
    <row r="14" spans="1:6">
      <c r="A14" s="7" t="s">
        <v>141</v>
      </c>
      <c r="B14" s="7" t="s">
        <v>142</v>
      </c>
      <c r="C14" s="7" t="s">
        <v>127</v>
      </c>
      <c r="D14" s="7" t="str">
        <f>VLOOKUP($A14,'Glaswegian Lexical Set'!$A:$B,2,FALSE)</f>
        <v>ɔ</v>
      </c>
      <c r="E14" s="7" t="s">
        <v>143</v>
      </c>
      <c r="F14" s="1" t="str">
        <f t="shared" si="0"/>
        <v>Say the word thought again.</v>
      </c>
    </row>
    <row r="15" spans="1:6">
      <c r="A15" s="7" t="s">
        <v>144</v>
      </c>
      <c r="B15" s="7" t="s">
        <v>145</v>
      </c>
      <c r="C15" s="7" t="s">
        <v>146</v>
      </c>
      <c r="D15" s="7" t="str">
        <f>VLOOKUP($A15,'Glaswegian Lexical Set'!$A:$B,2,FALSE)</f>
        <v>o</v>
      </c>
      <c r="E15" s="7" t="s">
        <v>147</v>
      </c>
      <c r="F15" s="1" t="str">
        <f t="shared" si="0"/>
        <v>Say the word goat again.</v>
      </c>
    </row>
    <row r="16" spans="1:6">
      <c r="A16" s="7" t="s">
        <v>148</v>
      </c>
      <c r="B16" s="7" t="s">
        <v>149</v>
      </c>
      <c r="C16" s="7" t="s">
        <v>65</v>
      </c>
      <c r="D16" s="7" t="str">
        <f>VLOOKUP($A16,'Glaswegian Lexical Set'!$A:$B,2,FALSE)</f>
        <v>ʉ</v>
      </c>
      <c r="E16" s="7" t="s">
        <v>150</v>
      </c>
      <c r="F16" s="1" t="str">
        <f t="shared" si="0"/>
        <v>Say the word goose again.</v>
      </c>
    </row>
    <row r="17" spans="1:6">
      <c r="A17" s="7" t="s">
        <v>151</v>
      </c>
      <c r="B17" s="7" t="s">
        <v>152</v>
      </c>
      <c r="C17" s="7" t="s">
        <v>152</v>
      </c>
      <c r="D17" s="7" t="str">
        <f>VLOOKUP($A17,'Glaswegian Lexical Set'!$A:$B,2,FALSE)</f>
        <v>ʌi</v>
      </c>
      <c r="E17" s="7" t="s">
        <v>153</v>
      </c>
      <c r="F17" s="1" t="str">
        <f t="shared" si="0"/>
        <v>Say the word price again.</v>
      </c>
    </row>
    <row r="18" spans="1:6">
      <c r="A18" s="7" t="s">
        <v>154</v>
      </c>
      <c r="B18" s="7" t="s">
        <v>155</v>
      </c>
      <c r="C18" s="7" t="s">
        <v>155</v>
      </c>
      <c r="D18" s="7" t="str">
        <f>VLOOKUP($A18,'Glaswegian Lexical Set'!$A:$B,2,FALSE)</f>
        <v>ɔe</v>
      </c>
      <c r="E18" s="7" t="s">
        <v>156</v>
      </c>
      <c r="F18" s="1" t="str">
        <f t="shared" si="0"/>
        <v>Say the word choice again.</v>
      </c>
    </row>
    <row r="19" spans="1:6">
      <c r="A19" s="7" t="s">
        <v>157</v>
      </c>
      <c r="B19" s="7" t="s">
        <v>158</v>
      </c>
      <c r="C19" s="7" t="s">
        <v>158</v>
      </c>
      <c r="D19" s="7" t="str">
        <f>VLOOKUP($A19,'Glaswegian Lexical Set'!$A:$B,2,FALSE)</f>
        <v>ʌʉ</v>
      </c>
      <c r="E19" s="7" t="s">
        <v>159</v>
      </c>
      <c r="F19" s="1" t="str">
        <f t="shared" si="0"/>
        <v>Say the word mouth again.</v>
      </c>
    </row>
    <row r="20" spans="1:6">
      <c r="A20" s="7" t="s">
        <v>160</v>
      </c>
      <c r="B20" s="7" t="s">
        <v>161</v>
      </c>
      <c r="C20" s="7" t="s">
        <v>162</v>
      </c>
      <c r="D20" s="7" t="str">
        <f>VLOOKUP($A20,'Glaswegian Lexical Set'!$A:$B,2,FALSE)</f>
        <v>i</v>
      </c>
      <c r="E20" s="7" t="s">
        <v>163</v>
      </c>
      <c r="F20" s="1" t="str">
        <f t="shared" si="0"/>
        <v>Say the word near again.</v>
      </c>
    </row>
    <row r="21" spans="1:6">
      <c r="A21" s="7" t="s">
        <v>164</v>
      </c>
      <c r="B21" s="7" t="s">
        <v>165</v>
      </c>
      <c r="C21" s="7" t="s">
        <v>166</v>
      </c>
      <c r="D21" s="7" t="str">
        <f>VLOOKUP($A21,'Glaswegian Lexical Set'!$A:$B,2,FALSE)</f>
        <v>e</v>
      </c>
      <c r="E21" s="7" t="s">
        <v>167</v>
      </c>
      <c r="F21" s="1" t="str">
        <f t="shared" si="0"/>
        <v>Say the word square again.</v>
      </c>
    </row>
    <row r="22" spans="1:6">
      <c r="A22" s="7" t="s">
        <v>168</v>
      </c>
      <c r="B22" s="7" t="s">
        <v>124</v>
      </c>
      <c r="C22" s="7" t="s">
        <v>169</v>
      </c>
      <c r="D22" s="7" t="str">
        <f>VLOOKUP($A22,'Glaswegian Lexical Set'!$A:$B,2,FALSE)</f>
        <v>a̠</v>
      </c>
      <c r="E22" s="7" t="s">
        <v>170</v>
      </c>
      <c r="F22" s="1" t="str">
        <f t="shared" si="0"/>
        <v>Say the word start again.</v>
      </c>
    </row>
    <row r="23" spans="1:6">
      <c r="A23" s="7" t="s">
        <v>171</v>
      </c>
      <c r="B23" s="7" t="s">
        <v>142</v>
      </c>
      <c r="C23" s="7" t="s">
        <v>172</v>
      </c>
      <c r="D23" s="7" t="str">
        <f>VLOOKUP($A23,'Glaswegian Lexical Set'!$A:$B,2,FALSE)</f>
        <v>ɔ</v>
      </c>
      <c r="E23" s="7" t="s">
        <v>173</v>
      </c>
      <c r="F23" s="1" t="str">
        <f t="shared" si="0"/>
        <v>Say the word north again.</v>
      </c>
    </row>
    <row r="24" spans="1:6">
      <c r="A24" s="7" t="s">
        <v>174</v>
      </c>
      <c r="B24" s="7" t="s">
        <v>142</v>
      </c>
      <c r="C24" s="7" t="s">
        <v>175</v>
      </c>
      <c r="D24" s="7" t="str">
        <f>VLOOKUP($A24,'Glaswegian Lexical Set'!$A:$B,2,FALSE)</f>
        <v>o</v>
      </c>
      <c r="E24" s="7" t="s">
        <v>176</v>
      </c>
      <c r="F24" s="1" t="str">
        <f t="shared" si="0"/>
        <v>Say the word force again.</v>
      </c>
    </row>
    <row r="25" spans="1:6">
      <c r="A25" s="7" t="s">
        <v>177</v>
      </c>
      <c r="B25" s="7" t="s">
        <v>178</v>
      </c>
      <c r="C25" s="7" t="s">
        <v>179</v>
      </c>
      <c r="D25" s="7" t="str">
        <f>VLOOKUP($A25,'Glaswegian Lexical Set'!$A:$B,2,FALSE)</f>
        <v>jʉ</v>
      </c>
      <c r="E25" s="7" t="s">
        <v>180</v>
      </c>
      <c r="F25" s="1" t="str">
        <f t="shared" si="0"/>
        <v>Say the word cure again.</v>
      </c>
    </row>
    <row r="26" spans="1:6">
      <c r="A26" s="7" t="s">
        <v>215</v>
      </c>
      <c r="B26" s="7" t="s">
        <v>104</v>
      </c>
      <c r="C26" s="7" t="s">
        <v>104</v>
      </c>
      <c r="D26" s="7" t="str">
        <f>VLOOKUP($A26,'Glaswegian Lexical Set'!$A:$B,2,FALSE)</f>
        <v>e</v>
      </c>
      <c r="E26" s="7" t="s">
        <v>223</v>
      </c>
      <c r="F26" s="1" t="str">
        <f t="shared" si="0"/>
        <v>Say the word happy again.</v>
      </c>
    </row>
    <row r="27" spans="1:6">
      <c r="A27" s="7" t="s">
        <v>217</v>
      </c>
      <c r="B27" s="7" t="s">
        <v>181</v>
      </c>
      <c r="C27" s="7" t="s">
        <v>182</v>
      </c>
      <c r="D27" s="7" t="str">
        <f>VLOOKUP($A27,'Glaswegian Lexical Set'!$A:$B,2,FALSE)</f>
        <v>ɪ̈ ~ ʌ̈</v>
      </c>
      <c r="E27" s="7" t="s">
        <v>224</v>
      </c>
      <c r="F27" s="1" t="str">
        <f t="shared" si="0"/>
        <v>Say the word letter again.</v>
      </c>
    </row>
    <row r="28" spans="1:6">
      <c r="A28" s="7" t="s">
        <v>219</v>
      </c>
      <c r="B28" s="7" t="s">
        <v>181</v>
      </c>
      <c r="C28" s="7" t="s">
        <v>181</v>
      </c>
      <c r="D28" s="7" t="str">
        <f>VLOOKUP($A28,'Glaswegian Lexical Set'!$A:$B,2,FALSE)</f>
        <v>ʌ̈</v>
      </c>
      <c r="E28" s="8" t="s">
        <v>225</v>
      </c>
      <c r="F28" s="1" t="str">
        <f t="shared" si="0"/>
        <v>Say the word comma again.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3EC3-AFEF-DE4D-8A42-AFDC7AA94AD3}">
  <dimension ref="A1:C40"/>
  <sheetViews>
    <sheetView zoomScale="150" workbookViewId="0">
      <selection activeCell="D18" sqref="D18"/>
    </sheetView>
  </sheetViews>
  <sheetFormatPr baseColWidth="10" defaultRowHeight="16"/>
  <cols>
    <col min="1" max="1" width="10.7109375" style="1"/>
    <col min="2" max="2" width="21.28515625" style="1" bestFit="1" customWidth="1"/>
    <col min="3" max="3" width="15.28515625" style="1" bestFit="1" customWidth="1"/>
    <col min="4" max="16384" width="10.7109375" style="1"/>
  </cols>
  <sheetData>
    <row r="1" spans="1:3">
      <c r="A1" s="6" t="s">
        <v>183</v>
      </c>
      <c r="B1" s="6" t="s">
        <v>220</v>
      </c>
      <c r="C1" s="6" t="s">
        <v>221</v>
      </c>
    </row>
    <row r="2" spans="1:3">
      <c r="A2" s="7" t="s">
        <v>103</v>
      </c>
      <c r="B2" s="7" t="s">
        <v>104</v>
      </c>
      <c r="C2" s="7" t="s">
        <v>185</v>
      </c>
    </row>
    <row r="3" spans="1:3">
      <c r="A3" s="7" t="s">
        <v>106</v>
      </c>
      <c r="B3" s="7" t="s">
        <v>108</v>
      </c>
      <c r="C3" s="7" t="s">
        <v>108</v>
      </c>
    </row>
    <row r="4" spans="1:3">
      <c r="A4" s="7" t="s">
        <v>186</v>
      </c>
      <c r="B4" s="7" t="s">
        <v>108</v>
      </c>
      <c r="C4" s="7" t="s">
        <v>64</v>
      </c>
    </row>
    <row r="5" spans="1:3">
      <c r="A5" s="7" t="s">
        <v>187</v>
      </c>
      <c r="B5" s="7" t="s">
        <v>188</v>
      </c>
      <c r="C5" s="7" t="s">
        <v>189</v>
      </c>
    </row>
    <row r="6" spans="1:3">
      <c r="A6" s="7" t="s">
        <v>110</v>
      </c>
      <c r="B6" s="7" t="s">
        <v>190</v>
      </c>
      <c r="C6" s="7" t="s">
        <v>190</v>
      </c>
    </row>
    <row r="7" spans="1:3">
      <c r="A7" s="7" t="s">
        <v>191</v>
      </c>
      <c r="B7" s="7" t="s">
        <v>190</v>
      </c>
      <c r="C7" s="7" t="s">
        <v>127</v>
      </c>
    </row>
    <row r="8" spans="1:3">
      <c r="A8" s="7" t="s">
        <v>113</v>
      </c>
      <c r="B8" s="7" t="s">
        <v>127</v>
      </c>
      <c r="C8" s="7" t="s">
        <v>192</v>
      </c>
    </row>
    <row r="9" spans="1:3">
      <c r="A9" s="7" t="s">
        <v>117</v>
      </c>
      <c r="B9" s="7" t="s">
        <v>193</v>
      </c>
      <c r="C9" s="7" t="s">
        <v>193</v>
      </c>
    </row>
    <row r="10" spans="1:3">
      <c r="A10" s="7" t="s">
        <v>120</v>
      </c>
      <c r="B10" s="7" t="s">
        <v>194</v>
      </c>
      <c r="C10" s="7" t="s">
        <v>195</v>
      </c>
    </row>
    <row r="11" spans="1:3">
      <c r="A11" s="7" t="s">
        <v>123</v>
      </c>
      <c r="B11" s="7" t="s">
        <v>190</v>
      </c>
      <c r="C11" s="7" t="s">
        <v>190</v>
      </c>
    </row>
    <row r="12" spans="1:3">
      <c r="A12" s="7" t="s">
        <v>196</v>
      </c>
      <c r="B12" s="7" t="s">
        <v>190</v>
      </c>
      <c r="C12" s="7" t="s">
        <v>108</v>
      </c>
    </row>
    <row r="13" spans="1:3">
      <c r="A13" s="7" t="s">
        <v>126</v>
      </c>
      <c r="B13" s="7" t="s">
        <v>127</v>
      </c>
      <c r="C13" s="7" t="s">
        <v>192</v>
      </c>
    </row>
    <row r="14" spans="1:3">
      <c r="A14" s="7" t="s">
        <v>197</v>
      </c>
      <c r="B14" s="7" t="s">
        <v>127</v>
      </c>
      <c r="C14" s="7" t="s">
        <v>190</v>
      </c>
    </row>
    <row r="15" spans="1:3">
      <c r="A15" s="7" t="s">
        <v>129</v>
      </c>
      <c r="B15" s="7" t="s">
        <v>193</v>
      </c>
      <c r="C15" s="7" t="s">
        <v>198</v>
      </c>
    </row>
    <row r="16" spans="1:3">
      <c r="A16" s="7" t="s">
        <v>133</v>
      </c>
      <c r="B16" s="7" t="s">
        <v>199</v>
      </c>
      <c r="C16" s="7" t="s">
        <v>200</v>
      </c>
    </row>
    <row r="17" spans="1:3">
      <c r="A17" s="7" t="s">
        <v>136</v>
      </c>
      <c r="B17" s="7" t="s">
        <v>107</v>
      </c>
      <c r="C17" s="7" t="s">
        <v>107</v>
      </c>
    </row>
    <row r="18" spans="1:3">
      <c r="A18" s="7" t="s">
        <v>201</v>
      </c>
      <c r="B18" s="7" t="s">
        <v>107</v>
      </c>
      <c r="C18" s="7" t="s">
        <v>202</v>
      </c>
    </row>
    <row r="19" spans="1:3">
      <c r="A19" s="7" t="s">
        <v>139</v>
      </c>
      <c r="B19" s="7" t="s">
        <v>190</v>
      </c>
      <c r="C19" s="7" t="s">
        <v>190</v>
      </c>
    </row>
    <row r="20" spans="1:3">
      <c r="A20" s="7" t="s">
        <v>141</v>
      </c>
      <c r="B20" s="7" t="s">
        <v>127</v>
      </c>
      <c r="C20" s="7" t="s">
        <v>192</v>
      </c>
    </row>
    <row r="21" spans="1:3">
      <c r="A21" s="7" t="s">
        <v>144</v>
      </c>
      <c r="B21" s="7" t="s">
        <v>192</v>
      </c>
      <c r="C21" s="7" t="s">
        <v>192</v>
      </c>
    </row>
    <row r="22" spans="1:3">
      <c r="A22" s="7" t="s">
        <v>203</v>
      </c>
      <c r="B22" s="7" t="s">
        <v>192</v>
      </c>
      <c r="C22" s="7" t="s">
        <v>107</v>
      </c>
    </row>
    <row r="23" spans="1:3">
      <c r="A23" s="7" t="s">
        <v>148</v>
      </c>
      <c r="B23" s="7" t="s">
        <v>194</v>
      </c>
      <c r="C23" s="7" t="s">
        <v>194</v>
      </c>
    </row>
    <row r="24" spans="1:3">
      <c r="A24" s="7" t="s">
        <v>204</v>
      </c>
      <c r="B24" s="7" t="s">
        <v>194</v>
      </c>
      <c r="C24" s="7" t="s">
        <v>107</v>
      </c>
    </row>
    <row r="25" spans="1:3">
      <c r="A25" s="7" t="s">
        <v>151</v>
      </c>
      <c r="B25" s="7" t="s">
        <v>205</v>
      </c>
      <c r="C25" s="7" t="s">
        <v>205</v>
      </c>
    </row>
    <row r="26" spans="1:3">
      <c r="A26" s="7" t="s">
        <v>206</v>
      </c>
      <c r="B26" s="7" t="s">
        <v>21</v>
      </c>
      <c r="C26" s="7" t="s">
        <v>21</v>
      </c>
    </row>
    <row r="27" spans="1:3">
      <c r="A27" s="7" t="s">
        <v>154</v>
      </c>
      <c r="B27" s="7" t="s">
        <v>207</v>
      </c>
      <c r="C27" s="7" t="s">
        <v>207</v>
      </c>
    </row>
    <row r="28" spans="1:3">
      <c r="A28" s="7" t="s">
        <v>157</v>
      </c>
      <c r="B28" s="7" t="s">
        <v>208</v>
      </c>
      <c r="C28" s="7" t="s">
        <v>194</v>
      </c>
    </row>
    <row r="29" spans="1:3">
      <c r="A29" s="7" t="s">
        <v>160</v>
      </c>
      <c r="B29" s="7" t="s">
        <v>64</v>
      </c>
      <c r="C29" s="7" t="s">
        <v>64</v>
      </c>
    </row>
    <row r="30" spans="1:3">
      <c r="A30" s="7" t="s">
        <v>164</v>
      </c>
      <c r="B30" s="7" t="s">
        <v>107</v>
      </c>
      <c r="C30" s="7" t="s">
        <v>209</v>
      </c>
    </row>
    <row r="31" spans="1:3">
      <c r="A31" s="7" t="s">
        <v>168</v>
      </c>
      <c r="B31" s="7" t="s">
        <v>190</v>
      </c>
      <c r="C31" s="7" t="s">
        <v>107</v>
      </c>
    </row>
    <row r="32" spans="1:3">
      <c r="A32" s="7" t="s">
        <v>210</v>
      </c>
      <c r="B32" s="7" t="s">
        <v>104</v>
      </c>
      <c r="C32" s="7" t="s">
        <v>211</v>
      </c>
    </row>
    <row r="33" spans="1:3">
      <c r="A33" s="7" t="s">
        <v>212</v>
      </c>
      <c r="B33" s="7" t="s">
        <v>108</v>
      </c>
      <c r="C33" s="7" t="s">
        <v>213</v>
      </c>
    </row>
    <row r="34" spans="1:3">
      <c r="A34" s="7" t="s">
        <v>171</v>
      </c>
      <c r="B34" s="7" t="s">
        <v>127</v>
      </c>
      <c r="C34" s="7" t="s">
        <v>192</v>
      </c>
    </row>
    <row r="35" spans="1:3">
      <c r="A35" s="7" t="s">
        <v>174</v>
      </c>
      <c r="B35" s="7" t="s">
        <v>192</v>
      </c>
      <c r="C35" s="7" t="s">
        <v>192</v>
      </c>
    </row>
    <row r="36" spans="1:3">
      <c r="A36" s="7" t="s">
        <v>177</v>
      </c>
      <c r="B36" s="7" t="s">
        <v>214</v>
      </c>
      <c r="C36" s="7" t="s">
        <v>214</v>
      </c>
    </row>
    <row r="37" spans="1:3">
      <c r="A37" s="7" t="s">
        <v>215</v>
      </c>
      <c r="B37" s="7" t="s">
        <v>107</v>
      </c>
      <c r="C37" s="7" t="s">
        <v>216</v>
      </c>
    </row>
    <row r="38" spans="1:3">
      <c r="A38" s="7" t="s">
        <v>217</v>
      </c>
      <c r="B38" s="7" t="s">
        <v>211</v>
      </c>
      <c r="C38" s="7" t="s">
        <v>193</v>
      </c>
    </row>
    <row r="39" spans="1:3">
      <c r="A39" s="7" t="s">
        <v>218</v>
      </c>
      <c r="B39" s="7" t="s">
        <v>104</v>
      </c>
      <c r="C39" s="7" t="s">
        <v>211</v>
      </c>
    </row>
    <row r="40" spans="1:3">
      <c r="A40" s="7" t="s">
        <v>219</v>
      </c>
      <c r="B40" s="7" t="s">
        <v>193</v>
      </c>
      <c r="C40" s="7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BAAD-E96E-9743-B086-6726C45536D0}">
  <dimension ref="A1:C21"/>
  <sheetViews>
    <sheetView zoomScale="125" workbookViewId="0">
      <selection activeCell="J33" sqref="J33"/>
    </sheetView>
  </sheetViews>
  <sheetFormatPr baseColWidth="10" defaultRowHeight="16"/>
  <cols>
    <col min="1" max="1" width="10.7109375" style="1"/>
    <col min="2" max="2" width="10.7109375" style="4"/>
    <col min="3" max="16384" width="10.7109375" style="1"/>
  </cols>
  <sheetData>
    <row r="1" spans="1:3" s="2" customFormat="1">
      <c r="A1" s="2" t="s">
        <v>0</v>
      </c>
      <c r="B1" s="3" t="s">
        <v>67</v>
      </c>
      <c r="C1" s="2" t="s">
        <v>75</v>
      </c>
    </row>
    <row r="2" spans="1:3">
      <c r="A2" s="1" t="str">
        <f t="shared" ref="A2:A21" si="0">_xlfn.UNICHAR(HEX2DEC(B2))</f>
        <v>i</v>
      </c>
      <c r="B2" s="4">
        <v>69</v>
      </c>
      <c r="C2" s="1" t="s">
        <v>76</v>
      </c>
    </row>
    <row r="3" spans="1:3">
      <c r="A3" s="1" t="str">
        <f t="shared" si="0"/>
        <v>y</v>
      </c>
      <c r="B3" s="4">
        <v>79</v>
      </c>
      <c r="C3" s="1" t="s">
        <v>81</v>
      </c>
    </row>
    <row r="4" spans="1:3">
      <c r="A4" s="1" t="str">
        <f t="shared" si="0"/>
        <v>ø</v>
      </c>
      <c r="B4" s="4" t="s">
        <v>69</v>
      </c>
      <c r="C4" s="1" t="s">
        <v>82</v>
      </c>
    </row>
    <row r="5" spans="1:3">
      <c r="A5" s="1" t="str">
        <f t="shared" si="0"/>
        <v>œ</v>
      </c>
      <c r="B5" s="4">
        <v>153</v>
      </c>
      <c r="C5" s="1" t="s">
        <v>83</v>
      </c>
    </row>
    <row r="6" spans="1:3">
      <c r="A6" s="1" t="str">
        <f t="shared" si="0"/>
        <v>ʌ</v>
      </c>
      <c r="B6" s="4" t="s">
        <v>73</v>
      </c>
      <c r="C6" s="1" t="s">
        <v>94</v>
      </c>
    </row>
    <row r="7" spans="1:3">
      <c r="A7" s="1" t="str">
        <f t="shared" si="0"/>
        <v>ɤ</v>
      </c>
      <c r="B7" s="4">
        <v>264</v>
      </c>
      <c r="C7" s="1" t="s">
        <v>93</v>
      </c>
    </row>
    <row r="8" spans="1:3">
      <c r="A8" s="1" t="str">
        <f t="shared" si="0"/>
        <v>ɯ</v>
      </c>
      <c r="B8" s="4" t="s">
        <v>71</v>
      </c>
      <c r="C8" s="1" t="s">
        <v>92</v>
      </c>
    </row>
    <row r="9" spans="1:3">
      <c r="A9" s="1" t="str">
        <f t="shared" si="0"/>
        <v>e</v>
      </c>
      <c r="B9" s="4">
        <v>65</v>
      </c>
      <c r="C9" s="1" t="s">
        <v>77</v>
      </c>
    </row>
    <row r="10" spans="1:3">
      <c r="A10" s="1" t="str">
        <f t="shared" si="0"/>
        <v>ɛ</v>
      </c>
      <c r="B10" s="4" t="s">
        <v>96</v>
      </c>
      <c r="C10" s="1" t="s">
        <v>78</v>
      </c>
    </row>
    <row r="11" spans="1:3">
      <c r="A11" s="1" t="str">
        <f t="shared" si="0"/>
        <v>a</v>
      </c>
      <c r="B11" s="4">
        <v>61</v>
      </c>
      <c r="C11" s="1" t="s">
        <v>80</v>
      </c>
    </row>
    <row r="12" spans="1:3">
      <c r="A12" s="1" t="str">
        <f t="shared" si="0"/>
        <v>ɑ</v>
      </c>
      <c r="B12" s="4">
        <v>251</v>
      </c>
      <c r="C12" s="1" t="s">
        <v>91</v>
      </c>
    </row>
    <row r="13" spans="1:3">
      <c r="A13" s="1" t="str">
        <f t="shared" si="0"/>
        <v>ɔ</v>
      </c>
      <c r="B13" s="4">
        <v>254</v>
      </c>
      <c r="C13" s="1" t="s">
        <v>90</v>
      </c>
    </row>
    <row r="14" spans="1:3">
      <c r="A14" s="1" t="str">
        <f t="shared" si="0"/>
        <v>o</v>
      </c>
      <c r="B14" s="4" t="s">
        <v>72</v>
      </c>
      <c r="C14" s="1" t="s">
        <v>89</v>
      </c>
    </row>
    <row r="15" spans="1:3">
      <c r="A15" s="1" t="str">
        <f t="shared" si="0"/>
        <v>u</v>
      </c>
      <c r="B15" s="4">
        <v>75</v>
      </c>
      <c r="C15" s="1" t="s">
        <v>88</v>
      </c>
    </row>
    <row r="16" spans="1:3">
      <c r="A16" s="1" t="str">
        <f t="shared" si="0"/>
        <v>æ</v>
      </c>
      <c r="B16" s="5" t="s">
        <v>68</v>
      </c>
      <c r="C16" s="1" t="s">
        <v>79</v>
      </c>
    </row>
    <row r="17" spans="1:3">
      <c r="A17" s="1" t="str">
        <f t="shared" si="0"/>
        <v>ɵ</v>
      </c>
      <c r="B17" s="4">
        <v>275</v>
      </c>
      <c r="C17" s="1" t="s">
        <v>85</v>
      </c>
    </row>
    <row r="18" spans="1:3">
      <c r="A18" s="1" t="str">
        <f t="shared" si="0"/>
        <v>ʊ</v>
      </c>
      <c r="B18" s="4" t="s">
        <v>74</v>
      </c>
      <c r="C18" s="1" t="s">
        <v>95</v>
      </c>
    </row>
    <row r="19" spans="1:3">
      <c r="A19" s="1" t="str">
        <f t="shared" si="0"/>
        <v>ɪ</v>
      </c>
      <c r="B19" s="4" t="s">
        <v>70</v>
      </c>
      <c r="C19" s="1" t="s">
        <v>84</v>
      </c>
    </row>
    <row r="20" spans="1:3">
      <c r="A20" s="1" t="str">
        <f t="shared" si="0"/>
        <v>ɐ</v>
      </c>
      <c r="B20" s="4">
        <v>250</v>
      </c>
      <c r="C20" s="1" t="s">
        <v>87</v>
      </c>
    </row>
    <row r="21" spans="1:3">
      <c r="A21" s="1" t="str">
        <f t="shared" si="0"/>
        <v>ə</v>
      </c>
      <c r="B21" s="4">
        <v>259</v>
      </c>
      <c r="C21" s="1" t="s">
        <v>86</v>
      </c>
    </row>
  </sheetData>
  <sortState xmlns:xlrd2="http://schemas.microsoft.com/office/spreadsheetml/2017/richdata2" ref="A2:C21">
    <sortCondition ref="C2:C21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Word List - Listen Lab</vt:lpstr>
      <vt:lpstr>IPA Symbols - Listen Lab</vt:lpstr>
      <vt:lpstr>Standard Lexical Set</vt:lpstr>
      <vt:lpstr>Glaswegian Lexical Set</vt:lpstr>
      <vt:lpstr>IPA Sounds - Geoff Lindsey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Fox</dc:creator>
  <cp:lastModifiedBy>Jonathan Fox</cp:lastModifiedBy>
  <dcterms:created xsi:type="dcterms:W3CDTF">2024-10-18T17:02:21Z</dcterms:created>
  <dcterms:modified xsi:type="dcterms:W3CDTF">2024-10-19T19:19:51Z</dcterms:modified>
</cp:coreProperties>
</file>