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Library/Mobile Documents/com~apple~CloudDocs/Italian/Phonetics/phonetics_tools/plot_vowel_space/examples/"/>
    </mc:Choice>
  </mc:AlternateContent>
  <xr:revisionPtr revIDLastSave="0" documentId="8_{4FA0B5CB-3EDA-3641-BAD0-D8A5DF417573}" xr6:coauthVersionLast="47" xr6:coauthVersionMax="47" xr10:uidLastSave="{00000000-0000-0000-0000-000000000000}"/>
  <bookViews>
    <workbookView xWindow="0" yWindow="900" windowWidth="36000" windowHeight="21020" activeTab="1" xr2:uid="{2E31C3E8-DF9D-134F-9F92-83CFD81F2D23}"/>
  </bookViews>
  <sheets>
    <sheet name="vowel_data" sheetId="1" r:id="rId1"/>
    <sheet name="standard_italian_vowels_formant" sheetId="3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3" l="1"/>
  <c r="C71" i="3" s="1"/>
  <c r="D71" i="3" s="1"/>
  <c r="B70" i="3"/>
  <c r="C70" i="3" s="1"/>
  <c r="D70" i="3" s="1"/>
  <c r="B69" i="3"/>
  <c r="C69" i="3" s="1"/>
  <c r="D69" i="3" s="1"/>
  <c r="B68" i="3"/>
  <c r="C68" i="3" s="1"/>
  <c r="D68" i="3" s="1"/>
  <c r="B67" i="3"/>
  <c r="C67" i="3" s="1"/>
  <c r="D67" i="3" s="1"/>
  <c r="B66" i="3"/>
  <c r="C66" i="3" s="1"/>
  <c r="D66" i="3" s="1"/>
  <c r="B65" i="3"/>
  <c r="C65" i="3" s="1"/>
  <c r="D65" i="3" s="1"/>
  <c r="B64" i="3"/>
  <c r="C64" i="3" s="1"/>
  <c r="D64" i="3" s="1"/>
  <c r="B63" i="3"/>
  <c r="C63" i="3" s="1"/>
  <c r="D63" i="3" s="1"/>
  <c r="B62" i="3"/>
  <c r="C62" i="3" s="1"/>
  <c r="D62" i="3" s="1"/>
  <c r="B61" i="3"/>
  <c r="C61" i="3" s="1"/>
  <c r="D61" i="3" s="1"/>
  <c r="B60" i="3"/>
  <c r="C60" i="3" s="1"/>
  <c r="D60" i="3" s="1"/>
  <c r="B59" i="3"/>
  <c r="C59" i="3" s="1"/>
  <c r="D59" i="3" s="1"/>
  <c r="B58" i="3"/>
  <c r="C58" i="3" s="1"/>
  <c r="D58" i="3" s="1"/>
  <c r="B57" i="3"/>
  <c r="C57" i="3" s="1"/>
  <c r="D57" i="3" s="1"/>
  <c r="B56" i="3"/>
  <c r="C56" i="3" s="1"/>
  <c r="D56" i="3" s="1"/>
  <c r="B55" i="3"/>
  <c r="C55" i="3" s="1"/>
  <c r="D55" i="3" s="1"/>
  <c r="B54" i="3"/>
  <c r="C54" i="3" s="1"/>
  <c r="D54" i="3" s="1"/>
  <c r="B53" i="3"/>
  <c r="C53" i="3" s="1"/>
  <c r="D53" i="3" s="1"/>
  <c r="B52" i="3"/>
  <c r="C52" i="3" s="1"/>
  <c r="D52" i="3" s="1"/>
  <c r="B51" i="3"/>
  <c r="C51" i="3" s="1"/>
  <c r="D51" i="3" s="1"/>
  <c r="B50" i="3"/>
  <c r="C50" i="3" s="1"/>
  <c r="D50" i="3" s="1"/>
  <c r="B49" i="3"/>
  <c r="C49" i="3" s="1"/>
  <c r="D49" i="3" s="1"/>
  <c r="B48" i="3"/>
  <c r="C48" i="3" s="1"/>
  <c r="D48" i="3" s="1"/>
  <c r="B47" i="3"/>
  <c r="C47" i="3" s="1"/>
  <c r="D47" i="3" s="1"/>
  <c r="B46" i="3"/>
  <c r="C46" i="3" s="1"/>
  <c r="D46" i="3" s="1"/>
  <c r="B45" i="3"/>
  <c r="C45" i="3" s="1"/>
  <c r="D45" i="3" s="1"/>
  <c r="B44" i="3"/>
  <c r="C44" i="3" s="1"/>
  <c r="D44" i="3" s="1"/>
  <c r="B43" i="3"/>
  <c r="C43" i="3" s="1"/>
  <c r="D43" i="3" s="1"/>
  <c r="B42" i="3"/>
  <c r="C42" i="3" s="1"/>
  <c r="D42" i="3" s="1"/>
  <c r="B41" i="3"/>
  <c r="C41" i="3" s="1"/>
  <c r="D41" i="3" s="1"/>
  <c r="B40" i="3"/>
  <c r="C40" i="3" s="1"/>
  <c r="D40" i="3" s="1"/>
  <c r="B39" i="3"/>
  <c r="C39" i="3" s="1"/>
  <c r="D39" i="3" s="1"/>
  <c r="B38" i="3"/>
  <c r="C38" i="3" s="1"/>
  <c r="D38" i="3" s="1"/>
  <c r="B37" i="3"/>
  <c r="C37" i="3" s="1"/>
  <c r="D37" i="3" s="1"/>
  <c r="B36" i="3"/>
  <c r="C36" i="3" s="1"/>
  <c r="D36" i="3" s="1"/>
  <c r="B35" i="3"/>
  <c r="C35" i="3" s="1"/>
  <c r="D35" i="3" s="1"/>
  <c r="B34" i="3"/>
  <c r="C34" i="3" s="1"/>
  <c r="D34" i="3" s="1"/>
  <c r="B33" i="3"/>
  <c r="C33" i="3" s="1"/>
  <c r="D33" i="3" s="1"/>
  <c r="B32" i="3"/>
  <c r="C32" i="3" s="1"/>
  <c r="D32" i="3" s="1"/>
  <c r="B31" i="3"/>
  <c r="C31" i="3" s="1"/>
  <c r="D31" i="3" s="1"/>
  <c r="B30" i="3"/>
  <c r="C30" i="3" s="1"/>
  <c r="D30" i="3" s="1"/>
  <c r="B29" i="3"/>
  <c r="C29" i="3" s="1"/>
  <c r="D29" i="3" s="1"/>
  <c r="B28" i="3"/>
  <c r="C28" i="3" s="1"/>
  <c r="D28" i="3" s="1"/>
  <c r="B27" i="3"/>
  <c r="C27" i="3" s="1"/>
  <c r="D27" i="3" s="1"/>
  <c r="B26" i="3"/>
  <c r="C26" i="3" s="1"/>
  <c r="D26" i="3" s="1"/>
  <c r="B25" i="3"/>
  <c r="C25" i="3" s="1"/>
  <c r="D25" i="3" s="1"/>
  <c r="B24" i="3"/>
  <c r="C24" i="3" s="1"/>
  <c r="D24" i="3" s="1"/>
  <c r="B23" i="3"/>
  <c r="C23" i="3" s="1"/>
  <c r="D23" i="3" s="1"/>
  <c r="B22" i="3"/>
  <c r="C22" i="3" s="1"/>
  <c r="D22" i="3" s="1"/>
  <c r="B21" i="3"/>
  <c r="C21" i="3" s="1"/>
  <c r="D21" i="3" s="1"/>
  <c r="B20" i="3"/>
  <c r="C20" i="3" s="1"/>
  <c r="D20" i="3" s="1"/>
  <c r="B19" i="3"/>
  <c r="C19" i="3" s="1"/>
  <c r="D19" i="3" s="1"/>
  <c r="B18" i="3"/>
  <c r="C18" i="3" s="1"/>
  <c r="D18" i="3" s="1"/>
  <c r="B17" i="3"/>
  <c r="C17" i="3" s="1"/>
  <c r="D17" i="3" s="1"/>
  <c r="B16" i="3"/>
  <c r="C16" i="3" s="1"/>
  <c r="D16" i="3" s="1"/>
  <c r="B15" i="3"/>
  <c r="C15" i="3" s="1"/>
  <c r="D15" i="3" s="1"/>
  <c r="B14" i="3"/>
  <c r="C14" i="3" s="1"/>
  <c r="D14" i="3" s="1"/>
  <c r="B13" i="3"/>
  <c r="C13" i="3" s="1"/>
  <c r="D13" i="3" s="1"/>
  <c r="B12" i="3"/>
  <c r="C12" i="3" s="1"/>
  <c r="D12" i="3" s="1"/>
  <c r="B11" i="3"/>
  <c r="B10" i="3"/>
  <c r="B9" i="3"/>
  <c r="B8" i="3"/>
  <c r="B7" i="3"/>
  <c r="B6" i="3"/>
  <c r="B5" i="3"/>
  <c r="B4" i="3"/>
  <c r="B3" i="3"/>
  <c r="B2" i="3"/>
  <c r="C2" i="3" s="1"/>
  <c r="D2" i="3" s="1"/>
  <c r="I2" i="1"/>
  <c r="I3" i="1"/>
  <c r="I4" i="1"/>
  <c r="I5" i="1"/>
  <c r="I6" i="1"/>
  <c r="I7" i="1"/>
  <c r="I8" i="1"/>
  <c r="H2" i="1"/>
  <c r="H3" i="1"/>
  <c r="H4" i="1"/>
  <c r="H5" i="1"/>
  <c r="H6" i="1"/>
  <c r="H7" i="1"/>
  <c r="H8" i="1"/>
  <c r="A67" i="3" a="1"/>
  <c r="A68" i="3" a="1"/>
  <c r="A62" i="3" a="1"/>
  <c r="A66" i="3" a="1"/>
  <c r="A64" i="3" a="1"/>
  <c r="A71" i="3" a="1"/>
  <c r="A63" i="3" a="1"/>
  <c r="A70" i="3" a="1"/>
  <c r="A65" i="3" a="1"/>
  <c r="A69" i="3" a="1"/>
  <c r="A54" i="3" a="1"/>
  <c r="A55" i="3" a="1"/>
  <c r="A56" i="3" a="1"/>
  <c r="A57" i="3" a="1"/>
  <c r="A58" i="3" a="1"/>
  <c r="A52" i="3" a="1"/>
  <c r="A59" i="3" a="1"/>
  <c r="A60" i="3" a="1"/>
  <c r="A61" i="3" a="1"/>
  <c r="A53" i="3" a="1"/>
  <c r="A47" i="3" a="1"/>
  <c r="A45" i="3" a="1"/>
  <c r="A43" i="3" a="1"/>
  <c r="A44" i="3" a="1"/>
  <c r="A51" i="3" a="1"/>
  <c r="A49" i="3" a="1"/>
  <c r="A50" i="3" a="1"/>
  <c r="A48" i="3" a="1"/>
  <c r="A42" i="3" a="1"/>
  <c r="A46" i="3" a="1"/>
  <c r="A37" i="3" a="1"/>
  <c r="A41" i="3" a="1"/>
  <c r="A33" i="3" a="1"/>
  <c r="A34" i="3" a="1"/>
  <c r="A38" i="3" a="1"/>
  <c r="A32" i="3" a="1"/>
  <c r="A36" i="3" a="1"/>
  <c r="A40" i="3" a="1"/>
  <c r="A35" i="3" a="1"/>
  <c r="A39" i="3" a="1"/>
  <c r="A27" i="3" a="1"/>
  <c r="A28" i="3" a="1"/>
  <c r="A22" i="3" a="1"/>
  <c r="A26" i="3" a="1"/>
  <c r="A24" i="3" a="1"/>
  <c r="A31" i="3" a="1"/>
  <c r="A29" i="3" a="1"/>
  <c r="A30" i="3" a="1"/>
  <c r="A25" i="3" a="1"/>
  <c r="A23" i="3" a="1"/>
  <c r="A14" i="3" a="1"/>
  <c r="A15" i="3" a="1"/>
  <c r="A16" i="3" a="1"/>
  <c r="A17" i="3" a="1"/>
  <c r="A18" i="3" a="1"/>
  <c r="A19" i="3" a="1"/>
  <c r="A20" i="3" a="1"/>
  <c r="A21" i="3" a="1"/>
  <c r="A12" i="3" a="1"/>
  <c r="A13" i="3" a="1"/>
  <c r="A6" i="3" a="1"/>
  <c r="A10" i="3" a="1"/>
  <c r="A8" i="3" a="1"/>
  <c r="A7" i="3" a="1"/>
  <c r="A9" i="3" a="1"/>
  <c r="A11" i="3" a="1"/>
  <c r="A5" i="3" a="1"/>
  <c r="A4" i="3" a="1"/>
  <c r="A3" i="3" a="1"/>
  <c r="A2" i="3" a="1"/>
  <c r="A69" i="3" l="1"/>
  <c r="A65" i="3"/>
  <c r="A70" i="3"/>
  <c r="A63" i="3"/>
  <c r="A71" i="3"/>
  <c r="A64" i="3"/>
  <c r="A66" i="3"/>
  <c r="A62" i="3"/>
  <c r="A68" i="3"/>
  <c r="A67" i="3"/>
  <c r="A53" i="3"/>
  <c r="A61" i="3"/>
  <c r="A60" i="3"/>
  <c r="A59" i="3"/>
  <c r="A52" i="3"/>
  <c r="A58" i="3"/>
  <c r="A57" i="3"/>
  <c r="A56" i="3"/>
  <c r="A55" i="3"/>
  <c r="A54" i="3"/>
  <c r="A46" i="3"/>
  <c r="A42" i="3"/>
  <c r="A48" i="3"/>
  <c r="A50" i="3"/>
  <c r="A49" i="3"/>
  <c r="A51" i="3"/>
  <c r="A44" i="3"/>
  <c r="A43" i="3"/>
  <c r="A45" i="3"/>
  <c r="A47" i="3"/>
  <c r="A39" i="3"/>
  <c r="A35" i="3"/>
  <c r="A40" i="3"/>
  <c r="A36" i="3"/>
  <c r="A32" i="3"/>
  <c r="A38" i="3"/>
  <c r="A34" i="3"/>
  <c r="A33" i="3"/>
  <c r="A41" i="3"/>
  <c r="A37" i="3"/>
  <c r="A23" i="3"/>
  <c r="A25" i="3"/>
  <c r="A30" i="3"/>
  <c r="A29" i="3"/>
  <c r="A31" i="3"/>
  <c r="A24" i="3"/>
  <c r="A26" i="3"/>
  <c r="A22" i="3"/>
  <c r="A28" i="3"/>
  <c r="A27" i="3"/>
  <c r="A13" i="3"/>
  <c r="A12" i="3"/>
  <c r="A21" i="3"/>
  <c r="A20" i="3"/>
  <c r="A19" i="3"/>
  <c r="A18" i="3"/>
  <c r="A17" i="3"/>
  <c r="A16" i="3"/>
  <c r="A15" i="3"/>
  <c r="A14" i="3"/>
  <c r="A3" i="3"/>
  <c r="A4" i="3"/>
  <c r="A5" i="3"/>
  <c r="A11" i="3"/>
  <c r="A9" i="3"/>
  <c r="A7" i="3"/>
  <c r="A8" i="3"/>
  <c r="A10" i="3"/>
  <c r="A6" i="3"/>
  <c r="A2" i="3"/>
  <c r="G2" i="3" s="1"/>
  <c r="G67" i="3" l="1"/>
  <c r="F67" i="3"/>
  <c r="E67" i="3"/>
  <c r="G68" i="3"/>
  <c r="F68" i="3"/>
  <c r="E68" i="3"/>
  <c r="F64" i="3"/>
  <c r="E64" i="3"/>
  <c r="G64" i="3"/>
  <c r="G62" i="3"/>
  <c r="F62" i="3"/>
  <c r="E62" i="3"/>
  <c r="E66" i="3"/>
  <c r="G66" i="3"/>
  <c r="F66" i="3"/>
  <c r="G71" i="3"/>
  <c r="F71" i="3"/>
  <c r="E71" i="3"/>
  <c r="G63" i="3"/>
  <c r="F63" i="3"/>
  <c r="E63" i="3"/>
  <c r="F70" i="3"/>
  <c r="E70" i="3"/>
  <c r="G70" i="3"/>
  <c r="G65" i="3"/>
  <c r="F65" i="3"/>
  <c r="E65" i="3"/>
  <c r="G69" i="3"/>
  <c r="E69" i="3"/>
  <c r="F69" i="3"/>
  <c r="G56" i="3"/>
  <c r="E56" i="3"/>
  <c r="F56" i="3"/>
  <c r="F57" i="3"/>
  <c r="G57" i="3"/>
  <c r="E57" i="3"/>
  <c r="G52" i="3"/>
  <c r="F52" i="3"/>
  <c r="E52" i="3"/>
  <c r="E54" i="3"/>
  <c r="G54" i="3"/>
  <c r="F54" i="3"/>
  <c r="G61" i="3"/>
  <c r="F61" i="3"/>
  <c r="E61" i="3"/>
  <c r="G55" i="3"/>
  <c r="F55" i="3"/>
  <c r="E55" i="3"/>
  <c r="G58" i="3"/>
  <c r="F58" i="3"/>
  <c r="E58" i="3"/>
  <c r="E59" i="3"/>
  <c r="G59" i="3"/>
  <c r="F59" i="3"/>
  <c r="E60" i="3"/>
  <c r="G60" i="3"/>
  <c r="F60" i="3"/>
  <c r="G53" i="3"/>
  <c r="F53" i="3"/>
  <c r="E53" i="3"/>
  <c r="F47" i="3"/>
  <c r="G47" i="3"/>
  <c r="E47" i="3"/>
  <c r="G43" i="3"/>
  <c r="F43" i="3"/>
  <c r="E43" i="3"/>
  <c r="G48" i="3"/>
  <c r="F48" i="3"/>
  <c r="E48" i="3"/>
  <c r="G45" i="3"/>
  <c r="F45" i="3"/>
  <c r="E45" i="3"/>
  <c r="F44" i="3"/>
  <c r="E44" i="3"/>
  <c r="G44" i="3"/>
  <c r="G51" i="3"/>
  <c r="F51" i="3"/>
  <c r="E51" i="3"/>
  <c r="E49" i="3"/>
  <c r="G49" i="3"/>
  <c r="F49" i="3"/>
  <c r="G50" i="3"/>
  <c r="F50" i="3"/>
  <c r="E50" i="3"/>
  <c r="G42" i="3"/>
  <c r="F42" i="3"/>
  <c r="E42" i="3"/>
  <c r="E46" i="3"/>
  <c r="F46" i="3"/>
  <c r="G46" i="3"/>
  <c r="G37" i="3"/>
  <c r="F37" i="3"/>
  <c r="E37" i="3"/>
  <c r="G41" i="3"/>
  <c r="F41" i="3"/>
  <c r="E41" i="3"/>
  <c r="G33" i="3"/>
  <c r="F33" i="3"/>
  <c r="E33" i="3"/>
  <c r="F34" i="3"/>
  <c r="G34" i="3"/>
  <c r="E34" i="3"/>
  <c r="G38" i="3"/>
  <c r="F38" i="3"/>
  <c r="E38" i="3"/>
  <c r="G32" i="3"/>
  <c r="F32" i="3"/>
  <c r="E32" i="3"/>
  <c r="G36" i="3"/>
  <c r="F36" i="3"/>
  <c r="E36" i="3"/>
  <c r="G35" i="3"/>
  <c r="F35" i="3"/>
  <c r="E35" i="3"/>
  <c r="F40" i="3"/>
  <c r="E40" i="3"/>
  <c r="G40" i="3"/>
  <c r="F39" i="3"/>
  <c r="E39" i="3"/>
  <c r="G39" i="3"/>
  <c r="F27" i="3"/>
  <c r="E27" i="3"/>
  <c r="G27" i="3"/>
  <c r="G28" i="3"/>
  <c r="F28" i="3"/>
  <c r="E28" i="3"/>
  <c r="E30" i="3"/>
  <c r="G30" i="3"/>
  <c r="F30" i="3"/>
  <c r="G25" i="3"/>
  <c r="F25" i="3"/>
  <c r="E25" i="3"/>
  <c r="G22" i="3"/>
  <c r="F22" i="3"/>
  <c r="E22" i="3"/>
  <c r="E26" i="3"/>
  <c r="G26" i="3"/>
  <c r="F26" i="3"/>
  <c r="G24" i="3"/>
  <c r="F24" i="3"/>
  <c r="E24" i="3"/>
  <c r="G31" i="3"/>
  <c r="F31" i="3"/>
  <c r="E31" i="3"/>
  <c r="G29" i="3"/>
  <c r="E29" i="3"/>
  <c r="F29" i="3"/>
  <c r="E23" i="3"/>
  <c r="G23" i="3"/>
  <c r="F23" i="3"/>
  <c r="G14" i="3"/>
  <c r="E14" i="3"/>
  <c r="F14" i="3"/>
  <c r="G17" i="3"/>
  <c r="E17" i="3"/>
  <c r="F17" i="3"/>
  <c r="G18" i="3"/>
  <c r="F18" i="3"/>
  <c r="E18" i="3"/>
  <c r="F19" i="3"/>
  <c r="E19" i="3"/>
  <c r="G19" i="3"/>
  <c r="G20" i="3"/>
  <c r="E20" i="3"/>
  <c r="F20" i="3"/>
  <c r="G12" i="3"/>
  <c r="F12" i="3"/>
  <c r="E12" i="3"/>
  <c r="G15" i="3"/>
  <c r="F15" i="3"/>
  <c r="E15" i="3"/>
  <c r="G16" i="3"/>
  <c r="F16" i="3"/>
  <c r="E16" i="3"/>
  <c r="G21" i="3"/>
  <c r="F21" i="3"/>
  <c r="E21" i="3"/>
  <c r="G13" i="3"/>
  <c r="F13" i="3"/>
  <c r="E13" i="3"/>
  <c r="E6" i="3"/>
  <c r="G6" i="3"/>
  <c r="F6" i="3"/>
  <c r="E10" i="3"/>
  <c r="G10" i="3"/>
  <c r="F10" i="3"/>
  <c r="E8" i="3"/>
  <c r="F8" i="3"/>
  <c r="G8" i="3"/>
  <c r="E7" i="3"/>
  <c r="F7" i="3"/>
  <c r="G7" i="3"/>
  <c r="E9" i="3"/>
  <c r="F9" i="3"/>
  <c r="G9" i="3"/>
  <c r="E11" i="3"/>
  <c r="G11" i="3"/>
  <c r="F11" i="3"/>
  <c r="E5" i="3"/>
  <c r="G5" i="3"/>
  <c r="F5" i="3"/>
  <c r="E4" i="3"/>
  <c r="F4" i="3"/>
  <c r="G4" i="3"/>
  <c r="E3" i="3"/>
  <c r="F3" i="3"/>
  <c r="G3" i="3"/>
  <c r="E2" i="3"/>
  <c r="F2" i="3"/>
  <c r="C3" i="3"/>
  <c r="D3" i="3" s="1"/>
  <c r="C4" i="3" l="1"/>
  <c r="D4" i="3" s="1"/>
  <c r="C5" i="3" l="1"/>
  <c r="D5" i="3" s="1"/>
  <c r="C6" i="3" l="1"/>
  <c r="D6" i="3" s="1"/>
  <c r="C7" i="3" l="1"/>
  <c r="D7" i="3" s="1"/>
  <c r="C8" i="3" l="1"/>
  <c r="D8" i="3" s="1"/>
  <c r="C9" i="3" l="1"/>
  <c r="D9" i="3" s="1"/>
  <c r="C11" i="3" l="1"/>
  <c r="D11" i="3" s="1"/>
  <c r="C10" i="3"/>
  <c r="D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<sst xmlns="http://schemas.openxmlformats.org/spreadsheetml/2006/main" count="27" uniqueCount="27">
  <si>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Vowel</t>
  </si>
  <si>
    <t>e</t>
  </si>
  <si>
    <t>F1</t>
  </si>
  <si>
    <t>F1 mean</t>
  </si>
  <si>
    <t>F1 variance</t>
  </si>
  <si>
    <t>F2 mean</t>
  </si>
  <si>
    <t>F2 variance</t>
  </si>
  <si>
    <t>i</t>
  </si>
  <si>
    <t>a</t>
  </si>
  <si>
    <t>o</t>
  </si>
  <si>
    <t>u</t>
  </si>
  <si>
    <t>ɛ</t>
  </si>
  <si>
    <t>ɔ</t>
  </si>
  <si>
    <t>F3 mean</t>
  </si>
  <si>
    <t>F3 variance</t>
  </si>
  <si>
    <t>The sound pattern of Standard Italian, as compared with the varieties spoken in Florence, Milan and Rome</t>
  </si>
  <si>
    <t>Table 1 (from 10 student from Florence)</t>
  </si>
  <si>
    <t>https://doi.org/10.1017/S0025100305002148</t>
  </si>
  <si>
    <t>Pier Marco Bertinetto and Michele Loporcaro</t>
  </si>
  <si>
    <t>F1 start chart</t>
  </si>
  <si>
    <t>F1 end chart</t>
  </si>
  <si>
    <t>vowel</t>
  </si>
  <si>
    <t>time_index</t>
  </si>
  <si>
    <t>v_time</t>
  </si>
  <si>
    <t>time_abs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</si>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</sst>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F3CC8-13B1-D045-A41D-5893DB5D8511}" name="tblSourceFrequencies" displayName="tblSourceFrequencies" ref="A1:I8" totalsRowShown="0" headerRowDxfId="2">
  <autoFilter ref="A1:I8" xr:uid="{FD8F3CC8-13B1-D045-A41D-5893DB5D8511}"/>
  <tableColumns count="9">
    <tableColumn id="1" xr3:uid="{98C15F42-BD22-AC4D-A260-740C9AF0A922}" name="Vowel"/>
    <tableColumn id="2" xr3:uid="{6E4A689F-72B3-0E4A-B470-74EA7656D355}" name="F1 mean"/>
    <tableColumn id="3" xr3:uid="{668418CD-B129-8944-8803-AAEE061A4559}" name="F1 variance"/>
    <tableColumn id="4" xr3:uid="{062603AB-E666-944B-AB2E-D010A5A7F8FD}" name="F2 mean"/>
    <tableColumn id="5" xr3:uid="{9E7F6CB0-A394-0440-837C-C61969ECB10E}" name="F2 variance"/>
    <tableColumn id="6" xr3:uid="{66B7B51E-FEFD-5946-94D8-C66C30FF9EC1}" name="F3 mean"/>
    <tableColumn id="7" xr3:uid="{2BEF3398-7DFB-3348-A4CD-1D1F17A286A0}" name="F3 variance"/>
    <tableColumn id="8" xr3:uid="{B78B74A3-E0FF-774D-ADBE-449FAE818C08}" name="F1 start chart" dataDxfId="1">
      <calculatedColumnFormula>INT(tblSourceFrequencies[[#This Row],[F1 mean]]-tblSourceFrequencies[[#This Row],[F1 variance]]/4)</calculatedColumnFormula>
    </tableColumn>
    <tableColumn id="9" xr3:uid="{7C2B955D-2E81-FE4F-8995-31814CD2E475}" name="F1 end chart" dataDxfId="0">
      <calculatedColumnFormula>INT(tblSourceFrequencies[[#This Row],[F1 mean]]+tblSourceFrequencies[[#This Row],[F1 variance]]/4)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4191-355C-6841-BBE0-7DDE0C88FC23}">
  <dimension ref="A1:I8"/>
  <sheetViews>
    <sheetView workbookViewId="0">
      <selection activeCell="C18" sqref="C18"/>
    </sheetView>
  </sheetViews>
  <sheetFormatPr baseColWidth="10" defaultRowHeight="16" x14ac:dyDescent="0.2"/>
  <cols>
    <col min="1" max="2" width="12.42578125" customWidth="1"/>
    <col min="3" max="3" width="14" customWidth="1"/>
    <col min="4" max="4" width="12.42578125" customWidth="1"/>
    <col min="5" max="5" width="14" customWidth="1"/>
    <col min="7" max="7" width="14" customWidth="1"/>
    <col min="8" max="8" width="17" customWidth="1"/>
    <col min="9" max="9" width="15" customWidth="1"/>
  </cols>
  <sheetData>
    <row r="1" spans="1:9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19</v>
      </c>
      <c r="I1" s="1" t="s">
        <v>20</v>
      </c>
    </row>
    <row r="2" spans="1:9" x14ac:dyDescent="0.2">
      <c r="A2" t="s">
        <v>7</v>
      </c>
      <c r="B2">
        <v>290</v>
      </c>
      <c r="C2">
        <v>35</v>
      </c>
      <c r="D2">
        <v>2310</v>
      </c>
      <c r="E2">
        <v>140</v>
      </c>
      <c r="F2">
        <v>2960</v>
      </c>
      <c r="G2">
        <v>165</v>
      </c>
      <c r="H2">
        <f>INT(tblSourceFrequencies[[#This Row],[F1 mean]]-tblSourceFrequencies[[#This Row],[F1 variance]]/4)</f>
        <v>281</v>
      </c>
      <c r="I2">
        <f>INT(tblSourceFrequencies[[#This Row],[F1 mean]]+tblSourceFrequencies[[#This Row],[F1 variance]]/4)</f>
        <v>298</v>
      </c>
    </row>
    <row r="3" spans="1:9" x14ac:dyDescent="0.2">
      <c r="A3" t="s">
        <v>1</v>
      </c>
      <c r="B3">
        <v>350</v>
      </c>
      <c r="C3">
        <v>45</v>
      </c>
      <c r="D3">
        <v>2050</v>
      </c>
      <c r="E3">
        <v>110</v>
      </c>
      <c r="F3">
        <v>2590</v>
      </c>
      <c r="G3">
        <v>100</v>
      </c>
      <c r="H3">
        <f>INT(tblSourceFrequencies[[#This Row],[F1 mean]]-tblSourceFrequencies[[#This Row],[F1 variance]]/4)</f>
        <v>338</v>
      </c>
      <c r="I3">
        <f>INT(tblSourceFrequencies[[#This Row],[F1 mean]]+tblSourceFrequencies[[#This Row],[F1 variance]]/4)</f>
        <v>361</v>
      </c>
    </row>
    <row r="4" spans="1:9" x14ac:dyDescent="0.2">
      <c r="A4" t="s">
        <v>11</v>
      </c>
      <c r="B4">
        <v>490</v>
      </c>
      <c r="C4">
        <v>50</v>
      </c>
      <c r="D4">
        <v>1950</v>
      </c>
      <c r="E4">
        <v>100</v>
      </c>
      <c r="F4">
        <v>2600</v>
      </c>
      <c r="G4">
        <v>80</v>
      </c>
      <c r="H4">
        <f>INT(tblSourceFrequencies[[#This Row],[F1 mean]]-tblSourceFrequencies[[#This Row],[F1 variance]]/4)</f>
        <v>477</v>
      </c>
      <c r="I4">
        <f>INT(tblSourceFrequencies[[#This Row],[F1 mean]]+tblSourceFrequencies[[#This Row],[F1 variance]]/4)</f>
        <v>502</v>
      </c>
    </row>
    <row r="5" spans="1:9" x14ac:dyDescent="0.2">
      <c r="A5" t="s">
        <v>8</v>
      </c>
      <c r="B5">
        <v>780</v>
      </c>
      <c r="C5">
        <v>45</v>
      </c>
      <c r="D5">
        <v>1430</v>
      </c>
      <c r="E5">
        <v>80</v>
      </c>
      <c r="F5">
        <v>2490</v>
      </c>
      <c r="G5">
        <v>110</v>
      </c>
      <c r="H5">
        <f>INT(tblSourceFrequencies[[#This Row],[F1 mean]]-tblSourceFrequencies[[#This Row],[F1 variance]]/4)</f>
        <v>768</v>
      </c>
      <c r="I5">
        <f>INT(tblSourceFrequencies[[#This Row],[F1 mean]]+tblSourceFrequencies[[#This Row],[F1 variance]]/4)</f>
        <v>791</v>
      </c>
    </row>
    <row r="6" spans="1:9" x14ac:dyDescent="0.2">
      <c r="A6" t="s">
        <v>12</v>
      </c>
      <c r="B6">
        <v>550</v>
      </c>
      <c r="C6">
        <v>40</v>
      </c>
      <c r="D6">
        <v>970</v>
      </c>
      <c r="E6">
        <v>40</v>
      </c>
      <c r="F6">
        <v>2650</v>
      </c>
      <c r="G6">
        <v>160</v>
      </c>
      <c r="H6">
        <f>INT(tblSourceFrequencies[[#This Row],[F1 mean]]-tblSourceFrequencies[[#This Row],[F1 variance]]/4)</f>
        <v>540</v>
      </c>
      <c r="I6">
        <f>INT(tblSourceFrequencies[[#This Row],[F1 mean]]+tblSourceFrequencies[[#This Row],[F1 variance]]/4)</f>
        <v>560</v>
      </c>
    </row>
    <row r="7" spans="1:9" x14ac:dyDescent="0.2">
      <c r="A7" t="s">
        <v>9</v>
      </c>
      <c r="B7">
        <v>390</v>
      </c>
      <c r="C7">
        <v>60</v>
      </c>
      <c r="D7">
        <v>870</v>
      </c>
      <c r="E7">
        <v>80</v>
      </c>
      <c r="F7">
        <v>2430</v>
      </c>
      <c r="G7">
        <v>160</v>
      </c>
      <c r="H7">
        <f>INT(tblSourceFrequencies[[#This Row],[F1 mean]]-tblSourceFrequencies[[#This Row],[F1 variance]]/4)</f>
        <v>375</v>
      </c>
      <c r="I7">
        <f>INT(tblSourceFrequencies[[#This Row],[F1 mean]]+tblSourceFrequencies[[#This Row],[F1 variance]]/4)</f>
        <v>405</v>
      </c>
    </row>
    <row r="8" spans="1:9" x14ac:dyDescent="0.2">
      <c r="A8" t="s">
        <v>10</v>
      </c>
      <c r="B8">
        <v>320</v>
      </c>
      <c r="C8">
        <v>40</v>
      </c>
      <c r="D8">
        <v>800</v>
      </c>
      <c r="E8">
        <v>100</v>
      </c>
      <c r="F8">
        <v>2270</v>
      </c>
      <c r="G8">
        <v>140</v>
      </c>
      <c r="H8">
        <f>INT(tblSourceFrequencies[[#This Row],[F1 mean]]-tblSourceFrequencies[[#This Row],[F1 variance]]/4)</f>
        <v>310</v>
      </c>
      <c r="I8">
        <f>INT(tblSourceFrequencies[[#This Row],[F1 mean]]+tblSourceFrequencies[[#This Row],[F1 variance]]/4)</f>
        <v>330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1631-4846-D64D-8EEC-F48B1794BF93}">
  <dimension ref="A1:G71"/>
  <sheetViews>
    <sheetView tabSelected="1" workbookViewId="0"/>
  </sheetViews>
  <sheetFormatPr baseColWidth="10" defaultRowHeight="16" x14ac:dyDescent="0.2"/>
  <sheetData>
    <row r="1" spans="1: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</row>
    <row r="2" spans="1:7" x14ac:dyDescent="0.2">
      <c r="A2" t="str" cm="1">
        <f t="array" aca="1" ref="A2" ca="1">INDIRECT("vowel_data!A" &amp; (INT((ROW()-2)/10) + 2))</f>
        <v>i</v>
      </c>
      <c r="B2">
        <f>IF(MOD((ROW()-1),10)=0,10,MOD((ROW()-1),10))</f>
        <v>1</v>
      </c>
      <c r="C2">
        <f>B2</f>
        <v>1</v>
      </c>
      <c r="D2">
        <f t="shared" ref="D2:D71" si="0">C2</f>
        <v>1</v>
      </c>
      <c r="E2">
        <f ca="1">VLOOKUP($A2,tblSourceFrequencies[#All],IF($D2&lt;=5,8,9),FALSE)</f>
        <v>281</v>
      </c>
      <c r="F2">
        <f ca="1">VLOOKUP($A2,tblSourceFrequencies[#All],4,FALSE)</f>
        <v>2310</v>
      </c>
      <c r="G2">
        <f ca="1">VLOOKUP($A2,tblSourceFrequencies[#All],6,FALSE)</f>
        <v>2960</v>
      </c>
    </row>
    <row r="3" spans="1:7" x14ac:dyDescent="0.2">
      <c r="A3" t="str" cm="1">
        <f t="array" aca="1" ref="A3" ca="1">INDIRECT("vowel_data!A" &amp; (INT((ROW()-2)/10) + 2))</f>
        <v>i</v>
      </c>
      <c r="B3">
        <f t="shared" ref="B3:B71" si="1">IF(MOD((ROW()-1),10)=0,10,MOD((ROW()-1),10))</f>
        <v>2</v>
      </c>
      <c r="C3">
        <f t="shared" ref="C3:D3" si="2">B3</f>
        <v>2</v>
      </c>
      <c r="D3">
        <f t="shared" si="0"/>
        <v>2</v>
      </c>
      <c r="E3">
        <f ca="1">VLOOKUP($A3,tblSourceFrequencies[#All],IF($D3&lt;=5,8,9),FALSE)</f>
        <v>281</v>
      </c>
      <c r="F3">
        <f ca="1">VLOOKUP($A3,tblSourceFrequencies[#All],4,FALSE)</f>
        <v>2310</v>
      </c>
      <c r="G3">
        <f ca="1">VLOOKUP($A3,tblSourceFrequencies[#All],6,FALSE)</f>
        <v>2960</v>
      </c>
    </row>
    <row r="4" spans="1:7" x14ac:dyDescent="0.2">
      <c r="A4" t="str" cm="1">
        <f t="array" aca="1" ref="A4" ca="1">INDIRECT("vowel_data!A" &amp; (INT((ROW()-2)/10) + 2))</f>
        <v>i</v>
      </c>
      <c r="B4">
        <f t="shared" si="1"/>
        <v>3</v>
      </c>
      <c r="C4">
        <f t="shared" ref="C4:D4" si="3">B4</f>
        <v>3</v>
      </c>
      <c r="D4">
        <f t="shared" si="0"/>
        <v>3</v>
      </c>
      <c r="E4">
        <f ca="1">VLOOKUP($A4,tblSourceFrequencies[#All],IF($D4&lt;=5,8,9),FALSE)</f>
        <v>281</v>
      </c>
      <c r="F4">
        <f ca="1">VLOOKUP($A4,tblSourceFrequencies[#All],4,FALSE)</f>
        <v>2310</v>
      </c>
      <c r="G4">
        <f ca="1">VLOOKUP($A4,tblSourceFrequencies[#All],6,FALSE)</f>
        <v>2960</v>
      </c>
    </row>
    <row r="5" spans="1:7" x14ac:dyDescent="0.2">
      <c r="A5" t="str" cm="1">
        <f t="array" aca="1" ref="A5" ca="1">INDIRECT("vowel_data!A" &amp; (INT((ROW()-2)/10) + 2))</f>
        <v>i</v>
      </c>
      <c r="B5">
        <f t="shared" si="1"/>
        <v>4</v>
      </c>
      <c r="C5">
        <f t="shared" ref="C5:D5" si="4">B5</f>
        <v>4</v>
      </c>
      <c r="D5">
        <f t="shared" si="0"/>
        <v>4</v>
      </c>
      <c r="E5">
        <f ca="1">VLOOKUP($A5,tblSourceFrequencies[#All],IF($D5&lt;=5,8,9),FALSE)</f>
        <v>281</v>
      </c>
      <c r="F5">
        <f ca="1">VLOOKUP($A5,tblSourceFrequencies[#All],4,FALSE)</f>
        <v>2310</v>
      </c>
      <c r="G5">
        <f ca="1">VLOOKUP($A5,tblSourceFrequencies[#All],6,FALSE)</f>
        <v>2960</v>
      </c>
    </row>
    <row r="6" spans="1:7" x14ac:dyDescent="0.2">
      <c r="A6" t="str" cm="1">
        <f t="array" aca="1" ref="A6" ca="1">INDIRECT("vowel_data!A" &amp; (INT((ROW()-2)/10) + 2))</f>
        <v>i</v>
      </c>
      <c r="B6">
        <f t="shared" si="1"/>
        <v>5</v>
      </c>
      <c r="C6">
        <f t="shared" ref="C6:D6" si="5">B6</f>
        <v>5</v>
      </c>
      <c r="D6">
        <f t="shared" si="0"/>
        <v>5</v>
      </c>
      <c r="E6">
        <f ca="1">VLOOKUP($A6,tblSourceFrequencies[#All],IF($D6&lt;=5,8,9),FALSE)</f>
        <v>281</v>
      </c>
      <c r="F6">
        <f ca="1">VLOOKUP($A6,tblSourceFrequencies[#All],4,FALSE)</f>
        <v>2310</v>
      </c>
      <c r="G6">
        <f ca="1">VLOOKUP($A6,tblSourceFrequencies[#All],6,FALSE)</f>
        <v>2960</v>
      </c>
    </row>
    <row r="7" spans="1:7" x14ac:dyDescent="0.2">
      <c r="A7" t="str" cm="1">
        <f t="array" aca="1" ref="A7" ca="1">INDIRECT("vowel_data!A" &amp; (INT((ROW()-2)/10) + 2))</f>
        <v>i</v>
      </c>
      <c r="B7">
        <f t="shared" si="1"/>
        <v>6</v>
      </c>
      <c r="C7">
        <f t="shared" ref="C7:D7" si="6">B7</f>
        <v>6</v>
      </c>
      <c r="D7">
        <f t="shared" si="0"/>
        <v>6</v>
      </c>
      <c r="E7">
        <f ca="1">VLOOKUP($A7,tblSourceFrequencies[#All],IF($D7&lt;=5,8,9),FALSE)</f>
        <v>298</v>
      </c>
      <c r="F7">
        <f ca="1">VLOOKUP($A7,tblSourceFrequencies[#All],4,FALSE)</f>
        <v>2310</v>
      </c>
      <c r="G7">
        <f ca="1">VLOOKUP($A7,tblSourceFrequencies[#All],6,FALSE)</f>
        <v>2960</v>
      </c>
    </row>
    <row r="8" spans="1:7" x14ac:dyDescent="0.2">
      <c r="A8" t="str" cm="1">
        <f t="array" aca="1" ref="A8" ca="1">INDIRECT("vowel_data!A" &amp; (INT((ROW()-2)/10) + 2))</f>
        <v>i</v>
      </c>
      <c r="B8">
        <f t="shared" si="1"/>
        <v>7</v>
      </c>
      <c r="C8">
        <f t="shared" ref="C8:D8" si="7">B8</f>
        <v>7</v>
      </c>
      <c r="D8">
        <f t="shared" si="0"/>
        <v>7</v>
      </c>
      <c r="E8">
        <f ca="1">VLOOKUP($A8,tblSourceFrequencies[#All],IF($D8&lt;=5,8,9),FALSE)</f>
        <v>298</v>
      </c>
      <c r="F8">
        <f ca="1">VLOOKUP($A8,tblSourceFrequencies[#All],4,FALSE)</f>
        <v>2310</v>
      </c>
      <c r="G8">
        <f ca="1">VLOOKUP($A8,tblSourceFrequencies[#All],6,FALSE)</f>
        <v>2960</v>
      </c>
    </row>
    <row r="9" spans="1:7" x14ac:dyDescent="0.2">
      <c r="A9" t="str" cm="1">
        <f t="array" aca="1" ref="A9" ca="1">INDIRECT("vowel_data!A" &amp; (INT((ROW()-2)/10) + 2))</f>
        <v>i</v>
      </c>
      <c r="B9">
        <f t="shared" si="1"/>
        <v>8</v>
      </c>
      <c r="C9">
        <f t="shared" ref="C9:D9" si="8">B9</f>
        <v>8</v>
      </c>
      <c r="D9">
        <f t="shared" si="0"/>
        <v>8</v>
      </c>
      <c r="E9">
        <f ca="1">VLOOKUP($A9,tblSourceFrequencies[#All],IF($D9&lt;=5,8,9),FALSE)</f>
        <v>298</v>
      </c>
      <c r="F9">
        <f ca="1">VLOOKUP($A9,tblSourceFrequencies[#All],4,FALSE)</f>
        <v>2310</v>
      </c>
      <c r="G9">
        <f ca="1">VLOOKUP($A9,tblSourceFrequencies[#All],6,FALSE)</f>
        <v>2960</v>
      </c>
    </row>
    <row r="10" spans="1:7" x14ac:dyDescent="0.2">
      <c r="A10" t="str" cm="1">
        <f t="array" aca="1" ref="A10" ca="1">INDIRECT("vowel_data!A" &amp; (INT((ROW()-2)/10) + 2))</f>
        <v>i</v>
      </c>
      <c r="B10">
        <f t="shared" si="1"/>
        <v>9</v>
      </c>
      <c r="C10">
        <f t="shared" ref="C10:D10" si="9">B10</f>
        <v>9</v>
      </c>
      <c r="D10">
        <f t="shared" si="0"/>
        <v>9</v>
      </c>
      <c r="E10">
        <f ca="1">VLOOKUP($A10,tblSourceFrequencies[#All],IF($D10&lt;=5,8,9),FALSE)</f>
        <v>298</v>
      </c>
      <c r="F10">
        <f ca="1">VLOOKUP($A10,tblSourceFrequencies[#All],4,FALSE)</f>
        <v>2310</v>
      </c>
      <c r="G10">
        <f ca="1">VLOOKUP($A10,tblSourceFrequencies[#All],6,FALSE)</f>
        <v>2960</v>
      </c>
    </row>
    <row r="11" spans="1:7" x14ac:dyDescent="0.2">
      <c r="A11" t="str" cm="1">
        <f t="array" aca="1" ref="A11" ca="1">INDIRECT("vowel_data!A" &amp; (INT((ROW()-2)/10) + 2))</f>
        <v>i</v>
      </c>
      <c r="B11">
        <f t="shared" si="1"/>
        <v>10</v>
      </c>
      <c r="C11">
        <f t="shared" ref="C11:D11" si="10">B11</f>
        <v>10</v>
      </c>
      <c r="D11">
        <f t="shared" si="0"/>
        <v>10</v>
      </c>
      <c r="E11">
        <f ca="1">VLOOKUP($A11,tblSourceFrequencies[#All],IF($D11&lt;=5,8,9),FALSE)</f>
        <v>298</v>
      </c>
      <c r="F11">
        <f ca="1">VLOOKUP($A11,tblSourceFrequencies[#All],4,FALSE)</f>
        <v>2310</v>
      </c>
      <c r="G11">
        <f ca="1">VLOOKUP($A11,tblSourceFrequencies[#All],6,FALSE)</f>
        <v>2960</v>
      </c>
    </row>
    <row r="12" spans="1:7" x14ac:dyDescent="0.2">
      <c r="A12" t="str" cm="1">
        <f t="array" aca="1" ref="A12" ca="1">INDIRECT("vowel_data!A" &amp; (INT((ROW()-2)/10) + 2))</f>
        <v>e</v>
      </c>
      <c r="B12">
        <f>IF(MOD((ROW()-1),10)=0,10,MOD((ROW()-1),10))</f>
        <v>1</v>
      </c>
      <c r="C12">
        <f>B12</f>
        <v>1</v>
      </c>
      <c r="D12">
        <f t="shared" si="0"/>
        <v>1</v>
      </c>
      <c r="E12">
        <f ca="1">VLOOKUP($A12,tblSourceFrequencies[#All],IF($D12&lt;=5,8,9),FALSE)</f>
        <v>338</v>
      </c>
      <c r="F12">
        <f ca="1">VLOOKUP($A12,tblSourceFrequencies[#All],4,FALSE)</f>
        <v>2050</v>
      </c>
      <c r="G12">
        <f ca="1">VLOOKUP($A12,tblSourceFrequencies[#All],6,FALSE)</f>
        <v>2590</v>
      </c>
    </row>
    <row r="13" spans="1:7" x14ac:dyDescent="0.2">
      <c r="A13" t="str" cm="1">
        <f t="array" aca="1" ref="A13" ca="1">INDIRECT("vowel_data!A" &amp; (INT((ROW()-2)/10) + 2))</f>
        <v>e</v>
      </c>
      <c r="B13">
        <f t="shared" si="1"/>
        <v>2</v>
      </c>
      <c r="C13">
        <f t="shared" ref="C13:D13" si="11">B13</f>
        <v>2</v>
      </c>
      <c r="D13">
        <f t="shared" si="0"/>
        <v>2</v>
      </c>
      <c r="E13">
        <f ca="1">VLOOKUP($A13,tblSourceFrequencies[#All],IF($D13&lt;=5,8,9),FALSE)</f>
        <v>338</v>
      </c>
      <c r="F13">
        <f ca="1">VLOOKUP($A13,tblSourceFrequencies[#All],4,FALSE)</f>
        <v>2050</v>
      </c>
      <c r="G13">
        <f ca="1">VLOOKUP($A13,tblSourceFrequencies[#All],6,FALSE)</f>
        <v>2590</v>
      </c>
    </row>
    <row r="14" spans="1:7" x14ac:dyDescent="0.2">
      <c r="A14" t="str" cm="1">
        <f t="array" aca="1" ref="A14" ca="1">INDIRECT("vowel_data!A" &amp; (INT((ROW()-2)/10) + 2))</f>
        <v>e</v>
      </c>
      <c r="B14">
        <f t="shared" si="1"/>
        <v>3</v>
      </c>
      <c r="C14">
        <f t="shared" ref="C14:D14" si="12">B14</f>
        <v>3</v>
      </c>
      <c r="D14">
        <f t="shared" si="0"/>
        <v>3</v>
      </c>
      <c r="E14">
        <f ca="1">VLOOKUP($A14,tblSourceFrequencies[#All],IF($D14&lt;=5,8,9),FALSE)</f>
        <v>338</v>
      </c>
      <c r="F14">
        <f ca="1">VLOOKUP($A14,tblSourceFrequencies[#All],4,FALSE)</f>
        <v>2050</v>
      </c>
      <c r="G14">
        <f ca="1">VLOOKUP($A14,tblSourceFrequencies[#All],6,FALSE)</f>
        <v>2590</v>
      </c>
    </row>
    <row r="15" spans="1:7" x14ac:dyDescent="0.2">
      <c r="A15" t="str" cm="1">
        <f t="array" aca="1" ref="A15" ca="1">INDIRECT("vowel_data!A" &amp; (INT((ROW()-2)/10) + 2))</f>
        <v>e</v>
      </c>
      <c r="B15">
        <f t="shared" si="1"/>
        <v>4</v>
      </c>
      <c r="C15">
        <f t="shared" ref="C15:D15" si="13">B15</f>
        <v>4</v>
      </c>
      <c r="D15">
        <f t="shared" si="0"/>
        <v>4</v>
      </c>
      <c r="E15">
        <f ca="1">VLOOKUP($A15,tblSourceFrequencies[#All],IF($D15&lt;=5,8,9),FALSE)</f>
        <v>338</v>
      </c>
      <c r="F15">
        <f ca="1">VLOOKUP($A15,tblSourceFrequencies[#All],4,FALSE)</f>
        <v>2050</v>
      </c>
      <c r="G15">
        <f ca="1">VLOOKUP($A15,tblSourceFrequencies[#All],6,FALSE)</f>
        <v>2590</v>
      </c>
    </row>
    <row r="16" spans="1:7" x14ac:dyDescent="0.2">
      <c r="A16" t="str" cm="1">
        <f t="array" aca="1" ref="A16" ca="1">INDIRECT("vowel_data!A" &amp; (INT((ROW()-2)/10) + 2))</f>
        <v>e</v>
      </c>
      <c r="B16">
        <f t="shared" si="1"/>
        <v>5</v>
      </c>
      <c r="C16">
        <f t="shared" ref="C16:D16" si="14">B16</f>
        <v>5</v>
      </c>
      <c r="D16">
        <f t="shared" si="0"/>
        <v>5</v>
      </c>
      <c r="E16">
        <f ca="1">VLOOKUP($A16,tblSourceFrequencies[#All],IF($D16&lt;=5,8,9),FALSE)</f>
        <v>338</v>
      </c>
      <c r="F16">
        <f ca="1">VLOOKUP($A16,tblSourceFrequencies[#All],4,FALSE)</f>
        <v>2050</v>
      </c>
      <c r="G16">
        <f ca="1">VLOOKUP($A16,tblSourceFrequencies[#All],6,FALSE)</f>
        <v>2590</v>
      </c>
    </row>
    <row r="17" spans="1:7" x14ac:dyDescent="0.2">
      <c r="A17" t="str" cm="1">
        <f t="array" aca="1" ref="A17" ca="1">INDIRECT("vowel_data!A" &amp; (INT((ROW()-2)/10) + 2))</f>
        <v>e</v>
      </c>
      <c r="B17">
        <f t="shared" si="1"/>
        <v>6</v>
      </c>
      <c r="C17">
        <f t="shared" ref="C17:D17" si="15">B17</f>
        <v>6</v>
      </c>
      <c r="D17">
        <f t="shared" si="0"/>
        <v>6</v>
      </c>
      <c r="E17">
        <f ca="1">VLOOKUP($A17,tblSourceFrequencies[#All],IF($D17&lt;=5,8,9),FALSE)</f>
        <v>361</v>
      </c>
      <c r="F17">
        <f ca="1">VLOOKUP($A17,tblSourceFrequencies[#All],4,FALSE)</f>
        <v>2050</v>
      </c>
      <c r="G17">
        <f ca="1">VLOOKUP($A17,tblSourceFrequencies[#All],6,FALSE)</f>
        <v>2590</v>
      </c>
    </row>
    <row r="18" spans="1:7" x14ac:dyDescent="0.2">
      <c r="A18" t="str" cm="1">
        <f t="array" aca="1" ref="A18" ca="1">INDIRECT("vowel_data!A" &amp; (INT((ROW()-2)/10) + 2))</f>
        <v>e</v>
      </c>
      <c r="B18">
        <f t="shared" si="1"/>
        <v>7</v>
      </c>
      <c r="C18">
        <f t="shared" ref="C18:D18" si="16">B18</f>
        <v>7</v>
      </c>
      <c r="D18">
        <f t="shared" si="0"/>
        <v>7</v>
      </c>
      <c r="E18">
        <f ca="1">VLOOKUP($A18,tblSourceFrequencies[#All],IF($D18&lt;=5,8,9),FALSE)</f>
        <v>361</v>
      </c>
      <c r="F18">
        <f ca="1">VLOOKUP($A18,tblSourceFrequencies[#All],4,FALSE)</f>
        <v>2050</v>
      </c>
      <c r="G18">
        <f ca="1">VLOOKUP($A18,tblSourceFrequencies[#All],6,FALSE)</f>
        <v>2590</v>
      </c>
    </row>
    <row r="19" spans="1:7" x14ac:dyDescent="0.2">
      <c r="A19" t="str" cm="1">
        <f t="array" aca="1" ref="A19" ca="1">INDIRECT("vowel_data!A" &amp; (INT((ROW()-2)/10) + 2))</f>
        <v>e</v>
      </c>
      <c r="B19">
        <f t="shared" si="1"/>
        <v>8</v>
      </c>
      <c r="C19">
        <f t="shared" ref="C19:D19" si="17">B19</f>
        <v>8</v>
      </c>
      <c r="D19">
        <f t="shared" si="0"/>
        <v>8</v>
      </c>
      <c r="E19">
        <f ca="1">VLOOKUP($A19,tblSourceFrequencies[#All],IF($D19&lt;=5,8,9),FALSE)</f>
        <v>361</v>
      </c>
      <c r="F19">
        <f ca="1">VLOOKUP($A19,tblSourceFrequencies[#All],4,FALSE)</f>
        <v>2050</v>
      </c>
      <c r="G19">
        <f ca="1">VLOOKUP($A19,tblSourceFrequencies[#All],6,FALSE)</f>
        <v>2590</v>
      </c>
    </row>
    <row r="20" spans="1:7" x14ac:dyDescent="0.2">
      <c r="A20" t="str" cm="1">
        <f t="array" aca="1" ref="A20" ca="1">INDIRECT("vowel_data!A" &amp; (INT((ROW()-2)/10) + 2))</f>
        <v>e</v>
      </c>
      <c r="B20">
        <f t="shared" si="1"/>
        <v>9</v>
      </c>
      <c r="C20">
        <f t="shared" ref="C20:D20" si="18">B20</f>
        <v>9</v>
      </c>
      <c r="D20">
        <f t="shared" si="0"/>
        <v>9</v>
      </c>
      <c r="E20">
        <f ca="1">VLOOKUP($A20,tblSourceFrequencies[#All],IF($D20&lt;=5,8,9),FALSE)</f>
        <v>361</v>
      </c>
      <c r="F20">
        <f ca="1">VLOOKUP($A20,tblSourceFrequencies[#All],4,FALSE)</f>
        <v>2050</v>
      </c>
      <c r="G20">
        <f ca="1">VLOOKUP($A20,tblSourceFrequencies[#All],6,FALSE)</f>
        <v>2590</v>
      </c>
    </row>
    <row r="21" spans="1:7" x14ac:dyDescent="0.2">
      <c r="A21" t="str" cm="1">
        <f t="array" aca="1" ref="A21" ca="1">INDIRECT("vowel_data!A" &amp; (INT((ROW()-2)/10) + 2))</f>
        <v>e</v>
      </c>
      <c r="B21">
        <f t="shared" si="1"/>
        <v>10</v>
      </c>
      <c r="C21">
        <f t="shared" ref="C21:D21" si="19">B21</f>
        <v>10</v>
      </c>
      <c r="D21">
        <f t="shared" si="0"/>
        <v>10</v>
      </c>
      <c r="E21">
        <f ca="1">VLOOKUP($A21,tblSourceFrequencies[#All],IF($D21&lt;=5,8,9),FALSE)</f>
        <v>361</v>
      </c>
      <c r="F21">
        <f ca="1">VLOOKUP($A21,tblSourceFrequencies[#All],4,FALSE)</f>
        <v>2050</v>
      </c>
      <c r="G21">
        <f ca="1">VLOOKUP($A21,tblSourceFrequencies[#All],6,FALSE)</f>
        <v>2590</v>
      </c>
    </row>
    <row r="22" spans="1:7" x14ac:dyDescent="0.2">
      <c r="A22" t="str" cm="1">
        <f t="array" aca="1" ref="A22" ca="1">INDIRECT("vowel_data!A" &amp; (INT((ROW()-2)/10) + 2))</f>
        <v>ɛ</v>
      </c>
      <c r="B22">
        <f>IF(MOD((ROW()-1),10)=0,10,MOD((ROW()-1),10))</f>
        <v>1</v>
      </c>
      <c r="C22">
        <f>B22</f>
        <v>1</v>
      </c>
      <c r="D22">
        <f t="shared" si="0"/>
        <v>1</v>
      </c>
      <c r="E22">
        <f ca="1">VLOOKUP($A22,tblSourceFrequencies[#All],IF($D22&lt;=5,8,9),FALSE)</f>
        <v>477</v>
      </c>
      <c r="F22">
        <f ca="1">VLOOKUP($A22,tblSourceFrequencies[#All],4,FALSE)</f>
        <v>1950</v>
      </c>
      <c r="G22">
        <f ca="1">VLOOKUP($A22,tblSourceFrequencies[#All],6,FALSE)</f>
        <v>2600</v>
      </c>
    </row>
    <row r="23" spans="1:7" x14ac:dyDescent="0.2">
      <c r="A23" t="str" cm="1">
        <f t="array" aca="1" ref="A23" ca="1">INDIRECT("vowel_data!A" &amp; (INT((ROW()-2)/10) + 2))</f>
        <v>ɛ</v>
      </c>
      <c r="B23">
        <f t="shared" si="1"/>
        <v>2</v>
      </c>
      <c r="C23">
        <f t="shared" ref="C23:D23" si="20">B23</f>
        <v>2</v>
      </c>
      <c r="D23">
        <f t="shared" si="0"/>
        <v>2</v>
      </c>
      <c r="E23">
        <f ca="1">VLOOKUP($A23,tblSourceFrequencies[#All],IF($D23&lt;=5,8,9),FALSE)</f>
        <v>477</v>
      </c>
      <c r="F23">
        <f ca="1">VLOOKUP($A23,tblSourceFrequencies[#All],4,FALSE)</f>
        <v>1950</v>
      </c>
      <c r="G23">
        <f ca="1">VLOOKUP($A23,tblSourceFrequencies[#All],6,FALSE)</f>
        <v>2600</v>
      </c>
    </row>
    <row r="24" spans="1:7" x14ac:dyDescent="0.2">
      <c r="A24" t="str" cm="1">
        <f t="array" aca="1" ref="A24" ca="1">INDIRECT("vowel_data!A" &amp; (INT((ROW()-2)/10) + 2))</f>
        <v>ɛ</v>
      </c>
      <c r="B24">
        <f t="shared" si="1"/>
        <v>3</v>
      </c>
      <c r="C24">
        <f t="shared" ref="C24:D24" si="21">B24</f>
        <v>3</v>
      </c>
      <c r="D24">
        <f t="shared" si="0"/>
        <v>3</v>
      </c>
      <c r="E24">
        <f ca="1">VLOOKUP($A24,tblSourceFrequencies[#All],IF($D24&lt;=5,8,9),FALSE)</f>
        <v>477</v>
      </c>
      <c r="F24">
        <f ca="1">VLOOKUP($A24,tblSourceFrequencies[#All],4,FALSE)</f>
        <v>1950</v>
      </c>
      <c r="G24">
        <f ca="1">VLOOKUP($A24,tblSourceFrequencies[#All],6,FALSE)</f>
        <v>2600</v>
      </c>
    </row>
    <row r="25" spans="1:7" x14ac:dyDescent="0.2">
      <c r="A25" t="str" cm="1">
        <f t="array" aca="1" ref="A25" ca="1">INDIRECT("vowel_data!A" &amp; (INT((ROW()-2)/10) + 2))</f>
        <v>ɛ</v>
      </c>
      <c r="B25">
        <f t="shared" si="1"/>
        <v>4</v>
      </c>
      <c r="C25">
        <f t="shared" ref="C25:D25" si="22">B25</f>
        <v>4</v>
      </c>
      <c r="D25">
        <f t="shared" si="0"/>
        <v>4</v>
      </c>
      <c r="E25">
        <f ca="1">VLOOKUP($A25,tblSourceFrequencies[#All],IF($D25&lt;=5,8,9),FALSE)</f>
        <v>477</v>
      </c>
      <c r="F25">
        <f ca="1">VLOOKUP($A25,tblSourceFrequencies[#All],4,FALSE)</f>
        <v>1950</v>
      </c>
      <c r="G25">
        <f ca="1">VLOOKUP($A25,tblSourceFrequencies[#All],6,FALSE)</f>
        <v>2600</v>
      </c>
    </row>
    <row r="26" spans="1:7" x14ac:dyDescent="0.2">
      <c r="A26" t="str" cm="1">
        <f t="array" aca="1" ref="A26" ca="1">INDIRECT("vowel_data!A" &amp; (INT((ROW()-2)/10) + 2))</f>
        <v>ɛ</v>
      </c>
      <c r="B26">
        <f t="shared" si="1"/>
        <v>5</v>
      </c>
      <c r="C26">
        <f t="shared" ref="C26:D26" si="23">B26</f>
        <v>5</v>
      </c>
      <c r="D26">
        <f t="shared" si="0"/>
        <v>5</v>
      </c>
      <c r="E26">
        <f ca="1">VLOOKUP($A26,tblSourceFrequencies[#All],IF($D26&lt;=5,8,9),FALSE)</f>
        <v>477</v>
      </c>
      <c r="F26">
        <f ca="1">VLOOKUP($A26,tblSourceFrequencies[#All],4,FALSE)</f>
        <v>1950</v>
      </c>
      <c r="G26">
        <f ca="1">VLOOKUP($A26,tblSourceFrequencies[#All],6,FALSE)</f>
        <v>2600</v>
      </c>
    </row>
    <row r="27" spans="1:7" x14ac:dyDescent="0.2">
      <c r="A27" t="str" cm="1">
        <f t="array" aca="1" ref="A27" ca="1">INDIRECT("vowel_data!A" &amp; (INT((ROW()-2)/10) + 2))</f>
        <v>ɛ</v>
      </c>
      <c r="B27">
        <f t="shared" si="1"/>
        <v>6</v>
      </c>
      <c r="C27">
        <f t="shared" ref="C27:D27" si="24">B27</f>
        <v>6</v>
      </c>
      <c r="D27">
        <f t="shared" si="0"/>
        <v>6</v>
      </c>
      <c r="E27">
        <f ca="1">VLOOKUP($A27,tblSourceFrequencies[#All],IF($D27&lt;=5,8,9),FALSE)</f>
        <v>502</v>
      </c>
      <c r="F27">
        <f ca="1">VLOOKUP($A27,tblSourceFrequencies[#All],4,FALSE)</f>
        <v>1950</v>
      </c>
      <c r="G27">
        <f ca="1">VLOOKUP($A27,tblSourceFrequencies[#All],6,FALSE)</f>
        <v>2600</v>
      </c>
    </row>
    <row r="28" spans="1:7" x14ac:dyDescent="0.2">
      <c r="A28" t="str" cm="1">
        <f t="array" aca="1" ref="A28" ca="1">INDIRECT("vowel_data!A" &amp; (INT((ROW()-2)/10) + 2))</f>
        <v>ɛ</v>
      </c>
      <c r="B28">
        <f t="shared" si="1"/>
        <v>7</v>
      </c>
      <c r="C28">
        <f t="shared" ref="C28:D28" si="25">B28</f>
        <v>7</v>
      </c>
      <c r="D28">
        <f t="shared" si="0"/>
        <v>7</v>
      </c>
      <c r="E28">
        <f ca="1">VLOOKUP($A28,tblSourceFrequencies[#All],IF($D28&lt;=5,8,9),FALSE)</f>
        <v>502</v>
      </c>
      <c r="F28">
        <f ca="1">VLOOKUP($A28,tblSourceFrequencies[#All],4,FALSE)</f>
        <v>1950</v>
      </c>
      <c r="G28">
        <f ca="1">VLOOKUP($A28,tblSourceFrequencies[#All],6,FALSE)</f>
        <v>2600</v>
      </c>
    </row>
    <row r="29" spans="1:7" x14ac:dyDescent="0.2">
      <c r="A29" t="str" cm="1">
        <f t="array" aca="1" ref="A29" ca="1">INDIRECT("vowel_data!A" &amp; (INT((ROW()-2)/10) + 2))</f>
        <v>ɛ</v>
      </c>
      <c r="B29">
        <f t="shared" si="1"/>
        <v>8</v>
      </c>
      <c r="C29">
        <f t="shared" ref="C29:D29" si="26">B29</f>
        <v>8</v>
      </c>
      <c r="D29">
        <f t="shared" si="0"/>
        <v>8</v>
      </c>
      <c r="E29">
        <f ca="1">VLOOKUP($A29,tblSourceFrequencies[#All],IF($D29&lt;=5,8,9),FALSE)</f>
        <v>502</v>
      </c>
      <c r="F29">
        <f ca="1">VLOOKUP($A29,tblSourceFrequencies[#All],4,FALSE)</f>
        <v>1950</v>
      </c>
      <c r="G29">
        <f ca="1">VLOOKUP($A29,tblSourceFrequencies[#All],6,FALSE)</f>
        <v>2600</v>
      </c>
    </row>
    <row r="30" spans="1:7" x14ac:dyDescent="0.2">
      <c r="A30" t="str" cm="1">
        <f t="array" aca="1" ref="A30" ca="1">INDIRECT("vowel_data!A" &amp; (INT((ROW()-2)/10) + 2))</f>
        <v>ɛ</v>
      </c>
      <c r="B30">
        <f t="shared" si="1"/>
        <v>9</v>
      </c>
      <c r="C30">
        <f t="shared" ref="C30:D30" si="27">B30</f>
        <v>9</v>
      </c>
      <c r="D30">
        <f t="shared" si="0"/>
        <v>9</v>
      </c>
      <c r="E30">
        <f ca="1">VLOOKUP($A30,tblSourceFrequencies[#All],IF($D30&lt;=5,8,9),FALSE)</f>
        <v>502</v>
      </c>
      <c r="F30">
        <f ca="1">VLOOKUP($A30,tblSourceFrequencies[#All],4,FALSE)</f>
        <v>1950</v>
      </c>
      <c r="G30">
        <f ca="1">VLOOKUP($A30,tblSourceFrequencies[#All],6,FALSE)</f>
        <v>2600</v>
      </c>
    </row>
    <row r="31" spans="1:7" x14ac:dyDescent="0.2">
      <c r="A31" t="str" cm="1">
        <f t="array" aca="1" ref="A31" ca="1">INDIRECT("vowel_data!A" &amp; (INT((ROW()-2)/10) + 2))</f>
        <v>ɛ</v>
      </c>
      <c r="B31">
        <f t="shared" si="1"/>
        <v>10</v>
      </c>
      <c r="C31">
        <f t="shared" ref="C31:D31" si="28">B31</f>
        <v>10</v>
      </c>
      <c r="D31">
        <f t="shared" si="0"/>
        <v>10</v>
      </c>
      <c r="E31">
        <f ca="1">VLOOKUP($A31,tblSourceFrequencies[#All],IF($D31&lt;=5,8,9),FALSE)</f>
        <v>502</v>
      </c>
      <c r="F31">
        <f ca="1">VLOOKUP($A31,tblSourceFrequencies[#All],4,FALSE)</f>
        <v>1950</v>
      </c>
      <c r="G31">
        <f ca="1">VLOOKUP($A31,tblSourceFrequencies[#All],6,FALSE)</f>
        <v>2600</v>
      </c>
    </row>
    <row r="32" spans="1:7" x14ac:dyDescent="0.2">
      <c r="A32" t="str" cm="1">
        <f t="array" aca="1" ref="A32" ca="1">INDIRECT("vowel_data!A" &amp; (INT((ROW()-2)/10) + 2))</f>
        <v>a</v>
      </c>
      <c r="B32">
        <f>IF(MOD((ROW()-1),10)=0,10,MOD((ROW()-1),10))</f>
        <v>1</v>
      </c>
      <c r="C32">
        <f>B32</f>
        <v>1</v>
      </c>
      <c r="D32">
        <f t="shared" si="0"/>
        <v>1</v>
      </c>
      <c r="E32">
        <f ca="1">VLOOKUP($A32,tblSourceFrequencies[#All],IF($D32&lt;=5,8,9),FALSE)</f>
        <v>768</v>
      </c>
      <c r="F32">
        <f ca="1">VLOOKUP($A32,tblSourceFrequencies[#All],4,FALSE)</f>
        <v>1430</v>
      </c>
      <c r="G32">
        <f ca="1">VLOOKUP($A32,tblSourceFrequencies[#All],6,FALSE)</f>
        <v>2490</v>
      </c>
    </row>
    <row r="33" spans="1:7" x14ac:dyDescent="0.2">
      <c r="A33" t="str" cm="1">
        <f t="array" aca="1" ref="A33" ca="1">INDIRECT("vowel_data!A" &amp; (INT((ROW()-2)/10) + 2))</f>
        <v>a</v>
      </c>
      <c r="B33">
        <f t="shared" si="1"/>
        <v>2</v>
      </c>
      <c r="C33">
        <f t="shared" ref="C33:D33" si="29">B33</f>
        <v>2</v>
      </c>
      <c r="D33">
        <f t="shared" si="0"/>
        <v>2</v>
      </c>
      <c r="E33">
        <f ca="1">VLOOKUP($A33,tblSourceFrequencies[#All],IF($D33&lt;=5,8,9),FALSE)</f>
        <v>768</v>
      </c>
      <c r="F33">
        <f ca="1">VLOOKUP($A33,tblSourceFrequencies[#All],4,FALSE)</f>
        <v>1430</v>
      </c>
      <c r="G33">
        <f ca="1">VLOOKUP($A33,tblSourceFrequencies[#All],6,FALSE)</f>
        <v>2490</v>
      </c>
    </row>
    <row r="34" spans="1:7" x14ac:dyDescent="0.2">
      <c r="A34" t="str" cm="1">
        <f t="array" aca="1" ref="A34" ca="1">INDIRECT("vowel_data!A" &amp; (INT((ROW()-2)/10) + 2))</f>
        <v>a</v>
      </c>
      <c r="B34">
        <f t="shared" si="1"/>
        <v>3</v>
      </c>
      <c r="C34">
        <f t="shared" ref="C34:D34" si="30">B34</f>
        <v>3</v>
      </c>
      <c r="D34">
        <f t="shared" si="0"/>
        <v>3</v>
      </c>
      <c r="E34">
        <f ca="1">VLOOKUP($A34,tblSourceFrequencies[#All],IF($D34&lt;=5,8,9),FALSE)</f>
        <v>768</v>
      </c>
      <c r="F34">
        <f ca="1">VLOOKUP($A34,tblSourceFrequencies[#All],4,FALSE)</f>
        <v>1430</v>
      </c>
      <c r="G34">
        <f ca="1">VLOOKUP($A34,tblSourceFrequencies[#All],6,FALSE)</f>
        <v>2490</v>
      </c>
    </row>
    <row r="35" spans="1:7" x14ac:dyDescent="0.2">
      <c r="A35" t="str" cm="1">
        <f t="array" aca="1" ref="A35" ca="1">INDIRECT("vowel_data!A" &amp; (INT((ROW()-2)/10) + 2))</f>
        <v>a</v>
      </c>
      <c r="B35">
        <f t="shared" si="1"/>
        <v>4</v>
      </c>
      <c r="C35">
        <f t="shared" ref="C35:D35" si="31">B35</f>
        <v>4</v>
      </c>
      <c r="D35">
        <f t="shared" si="0"/>
        <v>4</v>
      </c>
      <c r="E35">
        <f ca="1">VLOOKUP($A35,tblSourceFrequencies[#All],IF($D35&lt;=5,8,9),FALSE)</f>
        <v>768</v>
      </c>
      <c r="F35">
        <f ca="1">VLOOKUP($A35,tblSourceFrequencies[#All],4,FALSE)</f>
        <v>1430</v>
      </c>
      <c r="G35">
        <f ca="1">VLOOKUP($A35,tblSourceFrequencies[#All],6,FALSE)</f>
        <v>2490</v>
      </c>
    </row>
    <row r="36" spans="1:7" x14ac:dyDescent="0.2">
      <c r="A36" t="str" cm="1">
        <f t="array" aca="1" ref="A36" ca="1">INDIRECT("vowel_data!A" &amp; (INT((ROW()-2)/10) + 2))</f>
        <v>a</v>
      </c>
      <c r="B36">
        <f t="shared" si="1"/>
        <v>5</v>
      </c>
      <c r="C36">
        <f t="shared" ref="C36:D36" si="32">B36</f>
        <v>5</v>
      </c>
      <c r="D36">
        <f t="shared" si="0"/>
        <v>5</v>
      </c>
      <c r="E36">
        <f ca="1">VLOOKUP($A36,tblSourceFrequencies[#All],IF($D36&lt;=5,8,9),FALSE)</f>
        <v>768</v>
      </c>
      <c r="F36">
        <f ca="1">VLOOKUP($A36,tblSourceFrequencies[#All],4,FALSE)</f>
        <v>1430</v>
      </c>
      <c r="G36">
        <f ca="1">VLOOKUP($A36,tblSourceFrequencies[#All],6,FALSE)</f>
        <v>2490</v>
      </c>
    </row>
    <row r="37" spans="1:7" x14ac:dyDescent="0.2">
      <c r="A37" t="str" cm="1">
        <f t="array" aca="1" ref="A37" ca="1">INDIRECT("vowel_data!A" &amp; (INT((ROW()-2)/10) + 2))</f>
        <v>a</v>
      </c>
      <c r="B37">
        <f t="shared" si="1"/>
        <v>6</v>
      </c>
      <c r="C37">
        <f t="shared" ref="C37:D37" si="33">B37</f>
        <v>6</v>
      </c>
      <c r="D37">
        <f t="shared" si="0"/>
        <v>6</v>
      </c>
      <c r="E37">
        <f ca="1">VLOOKUP($A37,tblSourceFrequencies[#All],IF($D37&lt;=5,8,9),FALSE)</f>
        <v>791</v>
      </c>
      <c r="F37">
        <f ca="1">VLOOKUP($A37,tblSourceFrequencies[#All],4,FALSE)</f>
        <v>1430</v>
      </c>
      <c r="G37">
        <f ca="1">VLOOKUP($A37,tblSourceFrequencies[#All],6,FALSE)</f>
        <v>2490</v>
      </c>
    </row>
    <row r="38" spans="1:7" x14ac:dyDescent="0.2">
      <c r="A38" t="str" cm="1">
        <f t="array" aca="1" ref="A38" ca="1">INDIRECT("vowel_data!A" &amp; (INT((ROW()-2)/10) + 2))</f>
        <v>a</v>
      </c>
      <c r="B38">
        <f t="shared" si="1"/>
        <v>7</v>
      </c>
      <c r="C38">
        <f t="shared" ref="C38:D38" si="34">B38</f>
        <v>7</v>
      </c>
      <c r="D38">
        <f t="shared" si="0"/>
        <v>7</v>
      </c>
      <c r="E38">
        <f ca="1">VLOOKUP($A38,tblSourceFrequencies[#All],IF($D38&lt;=5,8,9),FALSE)</f>
        <v>791</v>
      </c>
      <c r="F38">
        <f ca="1">VLOOKUP($A38,tblSourceFrequencies[#All],4,FALSE)</f>
        <v>1430</v>
      </c>
      <c r="G38">
        <f ca="1">VLOOKUP($A38,tblSourceFrequencies[#All],6,FALSE)</f>
        <v>2490</v>
      </c>
    </row>
    <row r="39" spans="1:7" x14ac:dyDescent="0.2">
      <c r="A39" t="str" cm="1">
        <f t="array" aca="1" ref="A39" ca="1">INDIRECT("vowel_data!A" &amp; (INT((ROW()-2)/10) + 2))</f>
        <v>a</v>
      </c>
      <c r="B39">
        <f t="shared" si="1"/>
        <v>8</v>
      </c>
      <c r="C39">
        <f t="shared" ref="C39:D39" si="35">B39</f>
        <v>8</v>
      </c>
      <c r="D39">
        <f t="shared" si="0"/>
        <v>8</v>
      </c>
      <c r="E39">
        <f ca="1">VLOOKUP($A39,tblSourceFrequencies[#All],IF($D39&lt;=5,8,9),FALSE)</f>
        <v>791</v>
      </c>
      <c r="F39">
        <f ca="1">VLOOKUP($A39,tblSourceFrequencies[#All],4,FALSE)</f>
        <v>1430</v>
      </c>
      <c r="G39">
        <f ca="1">VLOOKUP($A39,tblSourceFrequencies[#All],6,FALSE)</f>
        <v>2490</v>
      </c>
    </row>
    <row r="40" spans="1:7" x14ac:dyDescent="0.2">
      <c r="A40" t="str" cm="1">
        <f t="array" aca="1" ref="A40" ca="1">INDIRECT("vowel_data!A" &amp; (INT((ROW()-2)/10) + 2))</f>
        <v>a</v>
      </c>
      <c r="B40">
        <f t="shared" si="1"/>
        <v>9</v>
      </c>
      <c r="C40">
        <f t="shared" ref="C40:D40" si="36">B40</f>
        <v>9</v>
      </c>
      <c r="D40">
        <f t="shared" si="0"/>
        <v>9</v>
      </c>
      <c r="E40">
        <f ca="1">VLOOKUP($A40,tblSourceFrequencies[#All],IF($D40&lt;=5,8,9),FALSE)</f>
        <v>791</v>
      </c>
      <c r="F40">
        <f ca="1">VLOOKUP($A40,tblSourceFrequencies[#All],4,FALSE)</f>
        <v>1430</v>
      </c>
      <c r="G40">
        <f ca="1">VLOOKUP($A40,tblSourceFrequencies[#All],6,FALSE)</f>
        <v>2490</v>
      </c>
    </row>
    <row r="41" spans="1:7" x14ac:dyDescent="0.2">
      <c r="A41" t="str" cm="1">
        <f t="array" aca="1" ref="A41" ca="1">INDIRECT("vowel_data!A" &amp; (INT((ROW()-2)/10) + 2))</f>
        <v>a</v>
      </c>
      <c r="B41">
        <f t="shared" si="1"/>
        <v>10</v>
      </c>
      <c r="C41">
        <f t="shared" ref="C41:D41" si="37">B41</f>
        <v>10</v>
      </c>
      <c r="D41">
        <f t="shared" si="0"/>
        <v>10</v>
      </c>
      <c r="E41">
        <f ca="1">VLOOKUP($A41,tblSourceFrequencies[#All],IF($D41&lt;=5,8,9),FALSE)</f>
        <v>791</v>
      </c>
      <c r="F41">
        <f ca="1">VLOOKUP($A41,tblSourceFrequencies[#All],4,FALSE)</f>
        <v>1430</v>
      </c>
      <c r="G41">
        <f ca="1">VLOOKUP($A41,tblSourceFrequencies[#All],6,FALSE)</f>
        <v>2490</v>
      </c>
    </row>
    <row r="42" spans="1:7" x14ac:dyDescent="0.2">
      <c r="A42" t="str" cm="1">
        <f t="array" aca="1" ref="A42" ca="1">INDIRECT("vowel_data!A" &amp; (INT((ROW()-2)/10) + 2))</f>
        <v>ɔ</v>
      </c>
      <c r="B42">
        <f>IF(MOD((ROW()-1),10)=0,10,MOD((ROW()-1),10))</f>
        <v>1</v>
      </c>
      <c r="C42">
        <f>B42</f>
        <v>1</v>
      </c>
      <c r="D42">
        <f t="shared" si="0"/>
        <v>1</v>
      </c>
      <c r="E42">
        <f ca="1">VLOOKUP($A42,tblSourceFrequencies[#All],IF($D42&lt;=5,8,9),FALSE)</f>
        <v>540</v>
      </c>
      <c r="F42">
        <f ca="1">VLOOKUP($A42,tblSourceFrequencies[#All],4,FALSE)</f>
        <v>970</v>
      </c>
      <c r="G42">
        <f ca="1">VLOOKUP($A42,tblSourceFrequencies[#All],6,FALSE)</f>
        <v>2650</v>
      </c>
    </row>
    <row r="43" spans="1:7" x14ac:dyDescent="0.2">
      <c r="A43" t="str" cm="1">
        <f t="array" aca="1" ref="A43" ca="1">INDIRECT("vowel_data!A" &amp; (INT((ROW()-2)/10) + 2))</f>
        <v>ɔ</v>
      </c>
      <c r="B43">
        <f t="shared" si="1"/>
        <v>2</v>
      </c>
      <c r="C43">
        <f t="shared" ref="C43:D43" si="38">B43</f>
        <v>2</v>
      </c>
      <c r="D43">
        <f t="shared" si="0"/>
        <v>2</v>
      </c>
      <c r="E43">
        <f ca="1">VLOOKUP($A43,tblSourceFrequencies[#All],IF($D43&lt;=5,8,9),FALSE)</f>
        <v>540</v>
      </c>
      <c r="F43">
        <f ca="1">VLOOKUP($A43,tblSourceFrequencies[#All],4,FALSE)</f>
        <v>970</v>
      </c>
      <c r="G43">
        <f ca="1">VLOOKUP($A43,tblSourceFrequencies[#All],6,FALSE)</f>
        <v>2650</v>
      </c>
    </row>
    <row r="44" spans="1:7" x14ac:dyDescent="0.2">
      <c r="A44" t="str" cm="1">
        <f t="array" aca="1" ref="A44" ca="1">INDIRECT("vowel_data!A" &amp; (INT((ROW()-2)/10) + 2))</f>
        <v>ɔ</v>
      </c>
      <c r="B44">
        <f t="shared" si="1"/>
        <v>3</v>
      </c>
      <c r="C44">
        <f t="shared" ref="C44:D44" si="39">B44</f>
        <v>3</v>
      </c>
      <c r="D44">
        <f t="shared" si="0"/>
        <v>3</v>
      </c>
      <c r="E44">
        <f ca="1">VLOOKUP($A44,tblSourceFrequencies[#All],IF($D44&lt;=5,8,9),FALSE)</f>
        <v>540</v>
      </c>
      <c r="F44">
        <f ca="1">VLOOKUP($A44,tblSourceFrequencies[#All],4,FALSE)</f>
        <v>970</v>
      </c>
      <c r="G44">
        <f ca="1">VLOOKUP($A44,tblSourceFrequencies[#All],6,FALSE)</f>
        <v>2650</v>
      </c>
    </row>
    <row r="45" spans="1:7" x14ac:dyDescent="0.2">
      <c r="A45" t="str" cm="1">
        <f t="array" aca="1" ref="A45" ca="1">INDIRECT("vowel_data!A" &amp; (INT((ROW()-2)/10) + 2))</f>
        <v>ɔ</v>
      </c>
      <c r="B45">
        <f t="shared" si="1"/>
        <v>4</v>
      </c>
      <c r="C45">
        <f t="shared" ref="C45:D45" si="40">B45</f>
        <v>4</v>
      </c>
      <c r="D45">
        <f t="shared" si="0"/>
        <v>4</v>
      </c>
      <c r="E45">
        <f ca="1">VLOOKUP($A45,tblSourceFrequencies[#All],IF($D45&lt;=5,8,9),FALSE)</f>
        <v>540</v>
      </c>
      <c r="F45">
        <f ca="1">VLOOKUP($A45,tblSourceFrequencies[#All],4,FALSE)</f>
        <v>970</v>
      </c>
      <c r="G45">
        <f ca="1">VLOOKUP($A45,tblSourceFrequencies[#All],6,FALSE)</f>
        <v>2650</v>
      </c>
    </row>
    <row r="46" spans="1:7" x14ac:dyDescent="0.2">
      <c r="A46" t="str" cm="1">
        <f t="array" aca="1" ref="A46" ca="1">INDIRECT("vowel_data!A" &amp; (INT((ROW()-2)/10) + 2))</f>
        <v>ɔ</v>
      </c>
      <c r="B46">
        <f t="shared" si="1"/>
        <v>5</v>
      </c>
      <c r="C46">
        <f t="shared" ref="C46:D46" si="41">B46</f>
        <v>5</v>
      </c>
      <c r="D46">
        <f t="shared" si="0"/>
        <v>5</v>
      </c>
      <c r="E46">
        <f ca="1">VLOOKUP($A46,tblSourceFrequencies[#All],IF($D46&lt;=5,8,9),FALSE)</f>
        <v>540</v>
      </c>
      <c r="F46">
        <f ca="1">VLOOKUP($A46,tblSourceFrequencies[#All],4,FALSE)</f>
        <v>970</v>
      </c>
      <c r="G46">
        <f ca="1">VLOOKUP($A46,tblSourceFrequencies[#All],6,FALSE)</f>
        <v>2650</v>
      </c>
    </row>
    <row r="47" spans="1:7" x14ac:dyDescent="0.2">
      <c r="A47" t="str" cm="1">
        <f t="array" aca="1" ref="A47" ca="1">INDIRECT("vowel_data!A" &amp; (INT((ROW()-2)/10) + 2))</f>
        <v>ɔ</v>
      </c>
      <c r="B47">
        <f t="shared" si="1"/>
        <v>6</v>
      </c>
      <c r="C47">
        <f t="shared" ref="C47:D47" si="42">B47</f>
        <v>6</v>
      </c>
      <c r="D47">
        <f t="shared" si="0"/>
        <v>6</v>
      </c>
      <c r="E47">
        <f ca="1">VLOOKUP($A47,tblSourceFrequencies[#All],IF($D47&lt;=5,8,9),FALSE)</f>
        <v>560</v>
      </c>
      <c r="F47">
        <f ca="1">VLOOKUP($A47,tblSourceFrequencies[#All],4,FALSE)</f>
        <v>970</v>
      </c>
      <c r="G47">
        <f ca="1">VLOOKUP($A47,tblSourceFrequencies[#All],6,FALSE)</f>
        <v>2650</v>
      </c>
    </row>
    <row r="48" spans="1:7" x14ac:dyDescent="0.2">
      <c r="A48" t="str" cm="1">
        <f t="array" aca="1" ref="A48" ca="1">INDIRECT("vowel_data!A" &amp; (INT((ROW()-2)/10) + 2))</f>
        <v>ɔ</v>
      </c>
      <c r="B48">
        <f t="shared" si="1"/>
        <v>7</v>
      </c>
      <c r="C48">
        <f t="shared" ref="C48:D48" si="43">B48</f>
        <v>7</v>
      </c>
      <c r="D48">
        <f t="shared" si="0"/>
        <v>7</v>
      </c>
      <c r="E48">
        <f ca="1">VLOOKUP($A48,tblSourceFrequencies[#All],IF($D48&lt;=5,8,9),FALSE)</f>
        <v>560</v>
      </c>
      <c r="F48">
        <f ca="1">VLOOKUP($A48,tblSourceFrequencies[#All],4,FALSE)</f>
        <v>970</v>
      </c>
      <c r="G48">
        <f ca="1">VLOOKUP($A48,tblSourceFrequencies[#All],6,FALSE)</f>
        <v>2650</v>
      </c>
    </row>
    <row r="49" spans="1:7" x14ac:dyDescent="0.2">
      <c r="A49" t="str" cm="1">
        <f t="array" aca="1" ref="A49" ca="1">INDIRECT("vowel_data!A" &amp; (INT((ROW()-2)/10) + 2))</f>
        <v>ɔ</v>
      </c>
      <c r="B49">
        <f t="shared" si="1"/>
        <v>8</v>
      </c>
      <c r="C49">
        <f t="shared" ref="C49:D49" si="44">B49</f>
        <v>8</v>
      </c>
      <c r="D49">
        <f t="shared" si="0"/>
        <v>8</v>
      </c>
      <c r="E49">
        <f ca="1">VLOOKUP($A49,tblSourceFrequencies[#All],IF($D49&lt;=5,8,9),FALSE)</f>
        <v>560</v>
      </c>
      <c r="F49">
        <f ca="1">VLOOKUP($A49,tblSourceFrequencies[#All],4,FALSE)</f>
        <v>970</v>
      </c>
      <c r="G49">
        <f ca="1">VLOOKUP($A49,tblSourceFrequencies[#All],6,FALSE)</f>
        <v>2650</v>
      </c>
    </row>
    <row r="50" spans="1:7" x14ac:dyDescent="0.2">
      <c r="A50" t="str" cm="1">
        <f t="array" aca="1" ref="A50" ca="1">INDIRECT("vowel_data!A" &amp; (INT((ROW()-2)/10) + 2))</f>
        <v>ɔ</v>
      </c>
      <c r="B50">
        <f t="shared" si="1"/>
        <v>9</v>
      </c>
      <c r="C50">
        <f t="shared" ref="C50:D50" si="45">B50</f>
        <v>9</v>
      </c>
      <c r="D50">
        <f t="shared" si="0"/>
        <v>9</v>
      </c>
      <c r="E50">
        <f ca="1">VLOOKUP($A50,tblSourceFrequencies[#All],IF($D50&lt;=5,8,9),FALSE)</f>
        <v>560</v>
      </c>
      <c r="F50">
        <f ca="1">VLOOKUP($A50,tblSourceFrequencies[#All],4,FALSE)</f>
        <v>970</v>
      </c>
      <c r="G50">
        <f ca="1">VLOOKUP($A50,tblSourceFrequencies[#All],6,FALSE)</f>
        <v>2650</v>
      </c>
    </row>
    <row r="51" spans="1:7" x14ac:dyDescent="0.2">
      <c r="A51" t="str" cm="1">
        <f t="array" aca="1" ref="A51" ca="1">INDIRECT("vowel_data!A" &amp; (INT((ROW()-2)/10) + 2))</f>
        <v>ɔ</v>
      </c>
      <c r="B51">
        <f t="shared" si="1"/>
        <v>10</v>
      </c>
      <c r="C51">
        <f t="shared" ref="C51:D51" si="46">B51</f>
        <v>10</v>
      </c>
      <c r="D51">
        <f t="shared" si="0"/>
        <v>10</v>
      </c>
      <c r="E51">
        <f ca="1">VLOOKUP($A51,tblSourceFrequencies[#All],IF($D51&lt;=5,8,9),FALSE)</f>
        <v>560</v>
      </c>
      <c r="F51">
        <f ca="1">VLOOKUP($A51,tblSourceFrequencies[#All],4,FALSE)</f>
        <v>970</v>
      </c>
      <c r="G51">
        <f ca="1">VLOOKUP($A51,tblSourceFrequencies[#All],6,FALSE)</f>
        <v>2650</v>
      </c>
    </row>
    <row r="52" spans="1:7" x14ac:dyDescent="0.2">
      <c r="A52" t="str" cm="1">
        <f t="array" aca="1" ref="A52" ca="1">INDIRECT("vowel_data!A" &amp; (INT((ROW()-2)/10) + 2))</f>
        <v>o</v>
      </c>
      <c r="B52">
        <f>IF(MOD((ROW()-1),10)=0,10,MOD((ROW()-1),10))</f>
        <v>1</v>
      </c>
      <c r="C52">
        <f>B52</f>
        <v>1</v>
      </c>
      <c r="D52">
        <f t="shared" si="0"/>
        <v>1</v>
      </c>
      <c r="E52">
        <f ca="1">VLOOKUP($A52,tblSourceFrequencies[#All],IF($D52&lt;=5,8,9),FALSE)</f>
        <v>375</v>
      </c>
      <c r="F52">
        <f ca="1">VLOOKUP($A52,tblSourceFrequencies[#All],4,FALSE)</f>
        <v>870</v>
      </c>
      <c r="G52">
        <f ca="1">VLOOKUP($A52,tblSourceFrequencies[#All],6,FALSE)</f>
        <v>2430</v>
      </c>
    </row>
    <row r="53" spans="1:7" x14ac:dyDescent="0.2">
      <c r="A53" t="str" cm="1">
        <f t="array" aca="1" ref="A53" ca="1">INDIRECT("vowel_data!A" &amp; (INT((ROW()-2)/10) + 2))</f>
        <v>o</v>
      </c>
      <c r="B53">
        <f t="shared" si="1"/>
        <v>2</v>
      </c>
      <c r="C53">
        <f t="shared" ref="C53:D53" si="47">B53</f>
        <v>2</v>
      </c>
      <c r="D53">
        <f t="shared" si="0"/>
        <v>2</v>
      </c>
      <c r="E53">
        <f ca="1">VLOOKUP($A53,tblSourceFrequencies[#All],IF($D53&lt;=5,8,9),FALSE)</f>
        <v>375</v>
      </c>
      <c r="F53">
        <f ca="1">VLOOKUP($A53,tblSourceFrequencies[#All],4,FALSE)</f>
        <v>870</v>
      </c>
      <c r="G53">
        <f ca="1">VLOOKUP($A53,tblSourceFrequencies[#All],6,FALSE)</f>
        <v>2430</v>
      </c>
    </row>
    <row r="54" spans="1:7" x14ac:dyDescent="0.2">
      <c r="A54" t="str" cm="1">
        <f t="array" aca="1" ref="A54" ca="1">INDIRECT("vowel_data!A" &amp; (INT((ROW()-2)/10) + 2))</f>
        <v>o</v>
      </c>
      <c r="B54">
        <f t="shared" si="1"/>
        <v>3</v>
      </c>
      <c r="C54">
        <f t="shared" ref="C54:D54" si="48">B54</f>
        <v>3</v>
      </c>
      <c r="D54">
        <f t="shared" si="0"/>
        <v>3</v>
      </c>
      <c r="E54">
        <f ca="1">VLOOKUP($A54,tblSourceFrequencies[#All],IF($D54&lt;=5,8,9),FALSE)</f>
        <v>375</v>
      </c>
      <c r="F54">
        <f ca="1">VLOOKUP($A54,tblSourceFrequencies[#All],4,FALSE)</f>
        <v>870</v>
      </c>
      <c r="G54">
        <f ca="1">VLOOKUP($A54,tblSourceFrequencies[#All],6,FALSE)</f>
        <v>2430</v>
      </c>
    </row>
    <row r="55" spans="1:7" x14ac:dyDescent="0.2">
      <c r="A55" t="str" cm="1">
        <f t="array" aca="1" ref="A55" ca="1">INDIRECT("vowel_data!A" &amp; (INT((ROW()-2)/10) + 2))</f>
        <v>o</v>
      </c>
      <c r="B55">
        <f t="shared" si="1"/>
        <v>4</v>
      </c>
      <c r="C55">
        <f t="shared" ref="C55:D55" si="49">B55</f>
        <v>4</v>
      </c>
      <c r="D55">
        <f t="shared" si="0"/>
        <v>4</v>
      </c>
      <c r="E55">
        <f ca="1">VLOOKUP($A55,tblSourceFrequencies[#All],IF($D55&lt;=5,8,9),FALSE)</f>
        <v>375</v>
      </c>
      <c r="F55">
        <f ca="1">VLOOKUP($A55,tblSourceFrequencies[#All],4,FALSE)</f>
        <v>870</v>
      </c>
      <c r="G55">
        <f ca="1">VLOOKUP($A55,tblSourceFrequencies[#All],6,FALSE)</f>
        <v>2430</v>
      </c>
    </row>
    <row r="56" spans="1:7" x14ac:dyDescent="0.2">
      <c r="A56" t="str" cm="1">
        <f t="array" aca="1" ref="A56" ca="1">INDIRECT("vowel_data!A" &amp; (INT((ROW()-2)/10) + 2))</f>
        <v>o</v>
      </c>
      <c r="B56">
        <f t="shared" si="1"/>
        <v>5</v>
      </c>
      <c r="C56">
        <f t="shared" ref="C56:D56" si="50">B56</f>
        <v>5</v>
      </c>
      <c r="D56">
        <f t="shared" si="0"/>
        <v>5</v>
      </c>
      <c r="E56">
        <f ca="1">VLOOKUP($A56,tblSourceFrequencies[#All],IF($D56&lt;=5,8,9),FALSE)</f>
        <v>375</v>
      </c>
      <c r="F56">
        <f ca="1">VLOOKUP($A56,tblSourceFrequencies[#All],4,FALSE)</f>
        <v>870</v>
      </c>
      <c r="G56">
        <f ca="1">VLOOKUP($A56,tblSourceFrequencies[#All],6,FALSE)</f>
        <v>2430</v>
      </c>
    </row>
    <row r="57" spans="1:7" x14ac:dyDescent="0.2">
      <c r="A57" t="str" cm="1">
        <f t="array" aca="1" ref="A57" ca="1">INDIRECT("vowel_data!A" &amp; (INT((ROW()-2)/10) + 2))</f>
        <v>o</v>
      </c>
      <c r="B57">
        <f t="shared" si="1"/>
        <v>6</v>
      </c>
      <c r="C57">
        <f t="shared" ref="C57:D57" si="51">B57</f>
        <v>6</v>
      </c>
      <c r="D57">
        <f t="shared" si="0"/>
        <v>6</v>
      </c>
      <c r="E57">
        <f ca="1">VLOOKUP($A57,tblSourceFrequencies[#All],IF($D57&lt;=5,8,9),FALSE)</f>
        <v>405</v>
      </c>
      <c r="F57">
        <f ca="1">VLOOKUP($A57,tblSourceFrequencies[#All],4,FALSE)</f>
        <v>870</v>
      </c>
      <c r="G57">
        <f ca="1">VLOOKUP($A57,tblSourceFrequencies[#All],6,FALSE)</f>
        <v>2430</v>
      </c>
    </row>
    <row r="58" spans="1:7" x14ac:dyDescent="0.2">
      <c r="A58" t="str" cm="1">
        <f t="array" aca="1" ref="A58" ca="1">INDIRECT("vowel_data!A" &amp; (INT((ROW()-2)/10) + 2))</f>
        <v>o</v>
      </c>
      <c r="B58">
        <f t="shared" si="1"/>
        <v>7</v>
      </c>
      <c r="C58">
        <f t="shared" ref="C58:D58" si="52">B58</f>
        <v>7</v>
      </c>
      <c r="D58">
        <f t="shared" si="0"/>
        <v>7</v>
      </c>
      <c r="E58">
        <f ca="1">VLOOKUP($A58,tblSourceFrequencies[#All],IF($D58&lt;=5,8,9),FALSE)</f>
        <v>405</v>
      </c>
      <c r="F58">
        <f ca="1">VLOOKUP($A58,tblSourceFrequencies[#All],4,FALSE)</f>
        <v>870</v>
      </c>
      <c r="G58">
        <f ca="1">VLOOKUP($A58,tblSourceFrequencies[#All],6,FALSE)</f>
        <v>2430</v>
      </c>
    </row>
    <row r="59" spans="1:7" x14ac:dyDescent="0.2">
      <c r="A59" t="str" cm="1">
        <f t="array" aca="1" ref="A59" ca="1">INDIRECT("vowel_data!A" &amp; (INT((ROW()-2)/10) + 2))</f>
        <v>o</v>
      </c>
      <c r="B59">
        <f t="shared" si="1"/>
        <v>8</v>
      </c>
      <c r="C59">
        <f t="shared" ref="C59:D59" si="53">B59</f>
        <v>8</v>
      </c>
      <c r="D59">
        <f t="shared" si="0"/>
        <v>8</v>
      </c>
      <c r="E59">
        <f ca="1">VLOOKUP($A59,tblSourceFrequencies[#All],IF($D59&lt;=5,8,9),FALSE)</f>
        <v>405</v>
      </c>
      <c r="F59">
        <f ca="1">VLOOKUP($A59,tblSourceFrequencies[#All],4,FALSE)</f>
        <v>870</v>
      </c>
      <c r="G59">
        <f ca="1">VLOOKUP($A59,tblSourceFrequencies[#All],6,FALSE)</f>
        <v>2430</v>
      </c>
    </row>
    <row r="60" spans="1:7" x14ac:dyDescent="0.2">
      <c r="A60" t="str" cm="1">
        <f t="array" aca="1" ref="A60" ca="1">INDIRECT("vowel_data!A" &amp; (INT((ROW()-2)/10) + 2))</f>
        <v>o</v>
      </c>
      <c r="B60">
        <f t="shared" si="1"/>
        <v>9</v>
      </c>
      <c r="C60">
        <f t="shared" ref="C60:D60" si="54">B60</f>
        <v>9</v>
      </c>
      <c r="D60">
        <f t="shared" si="0"/>
        <v>9</v>
      </c>
      <c r="E60">
        <f ca="1">VLOOKUP($A60,tblSourceFrequencies[#All],IF($D60&lt;=5,8,9),FALSE)</f>
        <v>405</v>
      </c>
      <c r="F60">
        <f ca="1">VLOOKUP($A60,tblSourceFrequencies[#All],4,FALSE)</f>
        <v>870</v>
      </c>
      <c r="G60">
        <f ca="1">VLOOKUP($A60,tblSourceFrequencies[#All],6,FALSE)</f>
        <v>2430</v>
      </c>
    </row>
    <row r="61" spans="1:7" x14ac:dyDescent="0.2">
      <c r="A61" t="str" cm="1">
        <f t="array" aca="1" ref="A61" ca="1">INDIRECT("vowel_data!A" &amp; (INT((ROW()-2)/10) + 2))</f>
        <v>o</v>
      </c>
      <c r="B61">
        <f t="shared" si="1"/>
        <v>10</v>
      </c>
      <c r="C61">
        <f t="shared" ref="C61:D61" si="55">B61</f>
        <v>10</v>
      </c>
      <c r="D61">
        <f t="shared" si="0"/>
        <v>10</v>
      </c>
      <c r="E61">
        <f ca="1">VLOOKUP($A61,tblSourceFrequencies[#All],IF($D61&lt;=5,8,9),FALSE)</f>
        <v>405</v>
      </c>
      <c r="F61">
        <f ca="1">VLOOKUP($A61,tblSourceFrequencies[#All],4,FALSE)</f>
        <v>870</v>
      </c>
      <c r="G61">
        <f ca="1">VLOOKUP($A61,tblSourceFrequencies[#All],6,FALSE)</f>
        <v>2430</v>
      </c>
    </row>
    <row r="62" spans="1:7" x14ac:dyDescent="0.2">
      <c r="A62" t="str" cm="1">
        <f t="array" aca="1" ref="A62" ca="1">INDIRECT("vowel_data!A" &amp; (INT((ROW()-2)/10) + 2))</f>
        <v>u</v>
      </c>
      <c r="B62">
        <f>IF(MOD((ROW()-1),10)=0,10,MOD((ROW()-1),10))</f>
        <v>1</v>
      </c>
      <c r="C62">
        <f>B62</f>
        <v>1</v>
      </c>
      <c r="D62">
        <f t="shared" si="0"/>
        <v>1</v>
      </c>
      <c r="E62">
        <f ca="1">VLOOKUP($A62,tblSourceFrequencies[#All],IF($D62&lt;=5,8,9),FALSE)</f>
        <v>310</v>
      </c>
      <c r="F62">
        <f ca="1">VLOOKUP($A62,tblSourceFrequencies[#All],4,FALSE)</f>
        <v>800</v>
      </c>
      <c r="G62">
        <f ca="1">VLOOKUP($A62,tblSourceFrequencies[#All],6,FALSE)</f>
        <v>2270</v>
      </c>
    </row>
    <row r="63" spans="1:7" x14ac:dyDescent="0.2">
      <c r="A63" t="str" cm="1">
        <f t="array" aca="1" ref="A63" ca="1">INDIRECT("vowel_data!A" &amp; (INT((ROW()-2)/10) + 2))</f>
        <v>u</v>
      </c>
      <c r="B63">
        <f t="shared" si="1"/>
        <v>2</v>
      </c>
      <c r="C63">
        <f t="shared" ref="C63:D63" si="56">B63</f>
        <v>2</v>
      </c>
      <c r="D63">
        <f t="shared" si="0"/>
        <v>2</v>
      </c>
      <c r="E63">
        <f ca="1">VLOOKUP($A63,tblSourceFrequencies[#All],IF($D63&lt;=5,8,9),FALSE)</f>
        <v>310</v>
      </c>
      <c r="F63">
        <f ca="1">VLOOKUP($A63,tblSourceFrequencies[#All],4,FALSE)</f>
        <v>800</v>
      </c>
      <c r="G63">
        <f ca="1">VLOOKUP($A63,tblSourceFrequencies[#All],6,FALSE)</f>
        <v>2270</v>
      </c>
    </row>
    <row r="64" spans="1:7" x14ac:dyDescent="0.2">
      <c r="A64" t="str" cm="1">
        <f t="array" aca="1" ref="A64" ca="1">INDIRECT("vowel_data!A" &amp; (INT((ROW()-2)/10) + 2))</f>
        <v>u</v>
      </c>
      <c r="B64">
        <f t="shared" si="1"/>
        <v>3</v>
      </c>
      <c r="C64">
        <f t="shared" ref="C64:D64" si="57">B64</f>
        <v>3</v>
      </c>
      <c r="D64">
        <f t="shared" si="0"/>
        <v>3</v>
      </c>
      <c r="E64">
        <f ca="1">VLOOKUP($A64,tblSourceFrequencies[#All],IF($D64&lt;=5,8,9),FALSE)</f>
        <v>310</v>
      </c>
      <c r="F64">
        <f ca="1">VLOOKUP($A64,tblSourceFrequencies[#All],4,FALSE)</f>
        <v>800</v>
      </c>
      <c r="G64">
        <f ca="1">VLOOKUP($A64,tblSourceFrequencies[#All],6,FALSE)</f>
        <v>2270</v>
      </c>
    </row>
    <row r="65" spans="1:7" x14ac:dyDescent="0.2">
      <c r="A65" t="str" cm="1">
        <f t="array" aca="1" ref="A65" ca="1">INDIRECT("vowel_data!A" &amp; (INT((ROW()-2)/10) + 2))</f>
        <v>u</v>
      </c>
      <c r="B65">
        <f t="shared" si="1"/>
        <v>4</v>
      </c>
      <c r="C65">
        <f t="shared" ref="C65:D65" si="58">B65</f>
        <v>4</v>
      </c>
      <c r="D65">
        <f t="shared" si="0"/>
        <v>4</v>
      </c>
      <c r="E65">
        <f ca="1">VLOOKUP($A65,tblSourceFrequencies[#All],IF($D65&lt;=5,8,9),FALSE)</f>
        <v>310</v>
      </c>
      <c r="F65">
        <f ca="1">VLOOKUP($A65,tblSourceFrequencies[#All],4,FALSE)</f>
        <v>800</v>
      </c>
      <c r="G65">
        <f ca="1">VLOOKUP($A65,tblSourceFrequencies[#All],6,FALSE)</f>
        <v>2270</v>
      </c>
    </row>
    <row r="66" spans="1:7" x14ac:dyDescent="0.2">
      <c r="A66" t="str" cm="1">
        <f t="array" aca="1" ref="A66" ca="1">INDIRECT("vowel_data!A" &amp; (INT((ROW()-2)/10) + 2))</f>
        <v>u</v>
      </c>
      <c r="B66">
        <f t="shared" si="1"/>
        <v>5</v>
      </c>
      <c r="C66">
        <f t="shared" ref="C66:D66" si="59">B66</f>
        <v>5</v>
      </c>
      <c r="D66">
        <f t="shared" si="0"/>
        <v>5</v>
      </c>
      <c r="E66">
        <f ca="1">VLOOKUP($A66,tblSourceFrequencies[#All],IF($D66&lt;=5,8,9),FALSE)</f>
        <v>310</v>
      </c>
      <c r="F66">
        <f ca="1">VLOOKUP($A66,tblSourceFrequencies[#All],4,FALSE)</f>
        <v>800</v>
      </c>
      <c r="G66">
        <f ca="1">VLOOKUP($A66,tblSourceFrequencies[#All],6,FALSE)</f>
        <v>2270</v>
      </c>
    </row>
    <row r="67" spans="1:7" x14ac:dyDescent="0.2">
      <c r="A67" t="str" cm="1">
        <f t="array" aca="1" ref="A67" ca="1">INDIRECT("vowel_data!A" &amp; (INT((ROW()-2)/10) + 2))</f>
        <v>u</v>
      </c>
      <c r="B67">
        <f t="shared" si="1"/>
        <v>6</v>
      </c>
      <c r="C67">
        <f t="shared" ref="C67:D67" si="60">B67</f>
        <v>6</v>
      </c>
      <c r="D67">
        <f t="shared" si="0"/>
        <v>6</v>
      </c>
      <c r="E67">
        <f ca="1">VLOOKUP($A67,tblSourceFrequencies[#All],IF($D67&lt;=5,8,9),FALSE)</f>
        <v>330</v>
      </c>
      <c r="F67">
        <f ca="1">VLOOKUP($A67,tblSourceFrequencies[#All],4,FALSE)</f>
        <v>800</v>
      </c>
      <c r="G67">
        <f ca="1">VLOOKUP($A67,tblSourceFrequencies[#All],6,FALSE)</f>
        <v>2270</v>
      </c>
    </row>
    <row r="68" spans="1:7" x14ac:dyDescent="0.2">
      <c r="A68" t="str" cm="1">
        <f t="array" aca="1" ref="A68" ca="1">INDIRECT("vowel_data!A" &amp; (INT((ROW()-2)/10) + 2))</f>
        <v>u</v>
      </c>
      <c r="B68">
        <f t="shared" si="1"/>
        <v>7</v>
      </c>
      <c r="C68">
        <f t="shared" ref="C68:D68" si="61">B68</f>
        <v>7</v>
      </c>
      <c r="D68">
        <f t="shared" si="0"/>
        <v>7</v>
      </c>
      <c r="E68">
        <f ca="1">VLOOKUP($A68,tblSourceFrequencies[#All],IF($D68&lt;=5,8,9),FALSE)</f>
        <v>330</v>
      </c>
      <c r="F68">
        <f ca="1">VLOOKUP($A68,tblSourceFrequencies[#All],4,FALSE)</f>
        <v>800</v>
      </c>
      <c r="G68">
        <f ca="1">VLOOKUP($A68,tblSourceFrequencies[#All],6,FALSE)</f>
        <v>2270</v>
      </c>
    </row>
    <row r="69" spans="1:7" x14ac:dyDescent="0.2">
      <c r="A69" t="str" cm="1">
        <f t="array" aca="1" ref="A69" ca="1">INDIRECT("vowel_data!A" &amp; (INT((ROW()-2)/10) + 2))</f>
        <v>u</v>
      </c>
      <c r="B69">
        <f t="shared" si="1"/>
        <v>8</v>
      </c>
      <c r="C69">
        <f t="shared" ref="C69:D69" si="62">B69</f>
        <v>8</v>
      </c>
      <c r="D69">
        <f t="shared" si="0"/>
        <v>8</v>
      </c>
      <c r="E69">
        <f ca="1">VLOOKUP($A69,tblSourceFrequencies[#All],IF($D69&lt;=5,8,9),FALSE)</f>
        <v>330</v>
      </c>
      <c r="F69">
        <f ca="1">VLOOKUP($A69,tblSourceFrequencies[#All],4,FALSE)</f>
        <v>800</v>
      </c>
      <c r="G69">
        <f ca="1">VLOOKUP($A69,tblSourceFrequencies[#All],6,FALSE)</f>
        <v>2270</v>
      </c>
    </row>
    <row r="70" spans="1:7" x14ac:dyDescent="0.2">
      <c r="A70" t="str" cm="1">
        <f t="array" aca="1" ref="A70" ca="1">INDIRECT("vowel_data!A" &amp; (INT((ROW()-2)/10) + 2))</f>
        <v>u</v>
      </c>
      <c r="B70">
        <f t="shared" si="1"/>
        <v>9</v>
      </c>
      <c r="C70">
        <f t="shared" ref="C70:D70" si="63">B70</f>
        <v>9</v>
      </c>
      <c r="D70">
        <f t="shared" si="0"/>
        <v>9</v>
      </c>
      <c r="E70">
        <f ca="1">VLOOKUP($A70,tblSourceFrequencies[#All],IF($D70&lt;=5,8,9),FALSE)</f>
        <v>330</v>
      </c>
      <c r="F70">
        <f ca="1">VLOOKUP($A70,tblSourceFrequencies[#All],4,FALSE)</f>
        <v>800</v>
      </c>
      <c r="G70">
        <f ca="1">VLOOKUP($A70,tblSourceFrequencies[#All],6,FALSE)</f>
        <v>2270</v>
      </c>
    </row>
    <row r="71" spans="1:7" x14ac:dyDescent="0.2">
      <c r="A71" t="str" cm="1">
        <f t="array" aca="1" ref="A71" ca="1">INDIRECT("vowel_data!A" &amp; (INT((ROW()-2)/10) + 2))</f>
        <v>u</v>
      </c>
      <c r="B71">
        <f t="shared" si="1"/>
        <v>10</v>
      </c>
      <c r="C71">
        <f t="shared" ref="C71:D71" si="64">B71</f>
        <v>10</v>
      </c>
      <c r="D71">
        <f t="shared" si="0"/>
        <v>10</v>
      </c>
      <c r="E71">
        <f ca="1">VLOOKUP($A71,tblSourceFrequencies[#All],IF($D71&lt;=5,8,9),FALSE)</f>
        <v>330</v>
      </c>
      <c r="F71">
        <f ca="1">VLOOKUP($A71,tblSourceFrequencies[#All],4,FALSE)</f>
        <v>800</v>
      </c>
      <c r="G71">
        <f ca="1">VLOOKUP($A71,tblSourceFrequencies[#All],6,FALSE)</f>
        <v>2270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1E96-C936-4F47-A4C7-F64A152396BB}">
  <dimension ref="A1:A4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18</v>
      </c>
    </row>
    <row r="3" spans="1:1" x14ac:dyDescent="0.2">
      <c r="A3" t="s">
        <v>17</v>
      </c>
    </row>
    <row r="4" spans="1:1" x14ac:dyDescent="0.2">
      <c r="A4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vowel_data</vt:lpstr>
      <vt:lpstr>standard_italian_vowels_formant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2024-10-20T16:28:18Z</dcterms:created>
  <dcterms:modified xsi:type="dcterms:W3CDTF">2024-10-20T17:05:47Z</dcterms:modified>
</cp:coreProperties>
</file>