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mc:AlternateContent xmlns:mc="http://schemas.openxmlformats.org/markup-compatibility/2006">
    <mc:Choice Requires="x15">
      <x15ac:absPath xmlns:x15ac="http://schemas.microsoft.com/office/spreadsheetml/2010/11/ac" url="/Users/jonathantang/Documents/OneDrive - Goldsmiths College/Year-2/2-Software_Projects/repo/0b_forms/"/>
    </mc:Choice>
  </mc:AlternateContent>
  <bookViews>
    <workbookView xWindow="0" yWindow="460" windowWidth="33600" windowHeight="20540"/>
  </bookViews>
  <sheets>
    <sheet name="GanttChart" sheetId="9" r:id="rId1"/>
    <sheet name="GanttChartPro" sheetId="12" state="hidden" r:id="rId2"/>
    <sheet name="Help" sheetId="6" state="hidden" r:id="rId3"/>
    <sheet name="TermsOfUse" sheetId="11" state="hidden" r:id="rId4"/>
  </sheets>
  <definedNames>
    <definedName name="prevWBS" localSheetId="0">GanttChart!$A1048576</definedName>
    <definedName name="_xlnm.Print_Area" localSheetId="0">GanttChart!$A$1:$BN$65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8" i="9" l="1"/>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F54" i="9"/>
  <c r="I54" i="9"/>
  <c r="F53" i="9"/>
  <c r="I53" i="9"/>
  <c r="F39" i="9"/>
  <c r="I39" i="9"/>
  <c r="F38" i="9"/>
  <c r="I38" i="9"/>
  <c r="F37" i="9"/>
  <c r="I37" i="9"/>
  <c r="F36" i="9"/>
  <c r="I36" i="9"/>
  <c r="F35" i="9"/>
  <c r="I35" i="9"/>
  <c r="F32" i="9"/>
  <c r="I32" i="9"/>
  <c r="A55" i="9"/>
  <c r="A56" i="9"/>
  <c r="F52" i="9"/>
  <c r="I52" i="9"/>
  <c r="F51" i="9"/>
  <c r="I51" i="9"/>
  <c r="F50" i="9"/>
  <c r="I50" i="9"/>
  <c r="F49" i="9"/>
  <c r="I49" i="9"/>
  <c r="F48" i="9"/>
  <c r="I48" i="9"/>
  <c r="F47" i="9"/>
  <c r="I47" i="9"/>
  <c r="F44" i="9"/>
  <c r="I44" i="9"/>
  <c r="F45" i="9"/>
  <c r="I45" i="9"/>
  <c r="F43" i="9"/>
  <c r="I43" i="9"/>
  <c r="F31" i="9"/>
  <c r="I31" i="9"/>
  <c r="F19" i="9"/>
  <c r="I19" i="9"/>
  <c r="F12" i="9"/>
  <c r="I12" i="9"/>
  <c r="F29" i="9"/>
  <c r="I29" i="9"/>
  <c r="F62" i="9"/>
  <c r="I62" i="9"/>
  <c r="A57" i="9"/>
  <c r="A58" i="9"/>
  <c r="A59" i="9"/>
  <c r="A60" i="9"/>
  <c r="A61" i="9"/>
  <c r="A62" i="9"/>
  <c r="F61" i="9"/>
  <c r="I61" i="9"/>
  <c r="F42" i="9"/>
  <c r="I42" i="9"/>
  <c r="F46" i="9"/>
  <c r="I46" i="9"/>
  <c r="F58" i="9"/>
  <c r="I58" i="9"/>
  <c r="F57" i="9"/>
  <c r="I57" i="9"/>
  <c r="F60" i="9"/>
  <c r="I60" i="9"/>
  <c r="F59" i="9"/>
  <c r="I59" i="9"/>
  <c r="F64" i="9"/>
  <c r="I64" i="9"/>
  <c r="A63" i="9"/>
  <c r="A64" i="9"/>
  <c r="F63" i="9"/>
  <c r="I63" i="9"/>
  <c r="F56" i="9"/>
  <c r="I56" i="9"/>
  <c r="F55" i="9"/>
  <c r="I55" i="9"/>
  <c r="F41" i="9"/>
  <c r="I41" i="9"/>
  <c r="F40" i="9"/>
  <c r="I40" i="9"/>
  <c r="F34" i="9"/>
  <c r="I34" i="9"/>
  <c r="F33" i="9"/>
  <c r="I33" i="9"/>
  <c r="F15" i="9"/>
  <c r="I15" i="9"/>
  <c r="F14" i="9"/>
  <c r="I14" i="9"/>
  <c r="F13" i="9"/>
  <c r="I13" i="9"/>
  <c r="I65" i="9"/>
  <c r="F69" i="9"/>
  <c r="F70" i="9"/>
  <c r="I70" i="9"/>
  <c r="F68" i="9"/>
  <c r="I68" i="9"/>
  <c r="F8" i="9"/>
  <c r="I8" i="9"/>
  <c r="F24" i="9"/>
  <c r="I24" i="9"/>
  <c r="F20" i="9"/>
  <c r="I20" i="9"/>
  <c r="F10" i="9"/>
  <c r="I10" i="9"/>
  <c r="F71" i="9"/>
  <c r="I71" i="9"/>
  <c r="I69" i="9"/>
  <c r="F9" i="9"/>
  <c r="K6" i="9"/>
  <c r="I9" i="9"/>
  <c r="K7" i="9"/>
  <c r="K4" i="9"/>
  <c r="A68" i="9"/>
  <c r="A69" i="9"/>
  <c r="A70" i="9"/>
  <c r="A71" i="9"/>
  <c r="L6" i="9"/>
  <c r="F11" i="9"/>
  <c r="I11" i="9"/>
  <c r="F22" i="9"/>
  <c r="I22" i="9"/>
  <c r="F21" i="9"/>
  <c r="I21" i="9"/>
  <c r="F26" i="9"/>
  <c r="I26" i="9"/>
  <c r="F25" i="9"/>
  <c r="I25" i="9"/>
  <c r="M6" i="9"/>
  <c r="F23" i="9"/>
  <c r="I23" i="9"/>
  <c r="F27" i="9"/>
  <c r="I27" i="9"/>
  <c r="N6" i="9"/>
  <c r="F28" i="9"/>
  <c r="I28" i="9"/>
  <c r="O6" i="9"/>
  <c r="K5" i="9"/>
  <c r="F30" i="9"/>
  <c r="I30" i="9"/>
  <c r="P6" i="9"/>
  <c r="L7" i="9"/>
  <c r="Q6" i="9"/>
  <c r="M7" i="9"/>
  <c r="R6" i="9"/>
  <c r="N7" i="9"/>
  <c r="S6" i="9"/>
  <c r="O7" i="9"/>
  <c r="T6" i="9"/>
  <c r="P7" i="9"/>
  <c r="U6" i="9"/>
  <c r="Q7" i="9"/>
  <c r="V6" i="9"/>
  <c r="R7" i="9"/>
  <c r="R5" i="9"/>
  <c r="R4" i="9"/>
  <c r="W6" i="9"/>
  <c r="S7" i="9"/>
  <c r="X6" i="9"/>
  <c r="T7" i="9"/>
  <c r="Y6" i="9"/>
  <c r="U7" i="9"/>
  <c r="Z6" i="9"/>
  <c r="V7" i="9"/>
  <c r="AA6" i="9"/>
  <c r="X7" i="9"/>
  <c r="W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F16" i="9"/>
  <c r="I16" i="9"/>
  <c r="F17" i="9"/>
  <c r="I17" i="9"/>
  <c r="F18" i="9"/>
  <c r="I18" i="9"/>
</calcChain>
</file>

<file path=xl/comments1.xml><?xml version="1.0" encoding="utf-8"?>
<comments xmlns="http://schemas.openxmlformats.org/spreadsheetml/2006/main">
  <authors>
    <author>Vertex42</author>
  </authors>
  <commentLis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<sst xmlns="http://schemas.openxmlformats.org/spreadsheetml/2006/main" count="197" uniqueCount="187">
  <si>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</si>
  <si>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</si>
  <si>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</si>
  <si>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</si>
  <si>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</si>
  <si>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</si>
  <si>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</si>
  <si>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</si>
  <si>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</si>
  <si>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</si>
  <si>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</si>
  <si>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</si>
  <si>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</si>
  <si>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</si>
  <si>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</si>
  <si>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</si>
  <si>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</si>
  <si>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</si>
  <si>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</si>
  <si>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</si>
  <si>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</si>
  <si>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</si>
  <si>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</si>
  <si>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</si>
  <si>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</si>
  <si>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</si>
  <si>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</si>
  <si>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</si>
  <si>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</si>
  <si>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</si>
  <si>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</si>
  <si>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</si>
  <si>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</si>
  <si>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</si>
  <si>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</si>
  <si>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</si>
  <si>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</si>
  <si>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</si>
  <si>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</si>
  <si>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</si>
  <si>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</si>
  <si>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</si>
  <si>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</si>
  <si>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</si>
  <si>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</si>
  <si>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</si>
  <si>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</si>
  <si>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</si>
  <si>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</si>
  <si>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</si>
  <si>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</si>
  <si>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</si>
  <si>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</si>
  <si>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</si>
  <si>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</si>
  <si>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</si>
  <si>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</si>
  <si>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</si>
  <si>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</si>
  <si>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</si>
  <si>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</si>
  <si>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</si>
  <si>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</si>
  <si>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</si>
  <si>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</si>
  <si>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</si>
  <si>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</si>
  <si>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</si>
  <si>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</si>
  <si>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</si>
  <si>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</si>
  <si>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</si>
  <si>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</si>
  <si>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</si>
  <si>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</si>
  <si>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</si>
  <si>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</si>
  <si>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</si>
  <si>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</si>
  <si>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</si>
  <si>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</si>
  <si>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</si>
  <si>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</si>
  <si>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</si>
  <si>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</si>
  <si>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</si>
  <si>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</si>
  <si>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</si>
  <si>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</si>
  <si>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</si>
  <si>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</si>
  <si>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</si>
  <si>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</si>
  <si>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</si>
  <si>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</si>
  <si>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</si>
  <si>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</si>
  <si>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</si>
  <si>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</si>
  <si>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</si>
  <si>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</si>
  <si>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</si>
  <si>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</si>
  <si>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</si>
  <si>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</si>
  <si>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</si>
  <si>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</si>
  <si>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</si>
  <si>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</si>
  <si>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</si>
  <si>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</si>
  <si>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</si>
  <si>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</si>
  <si>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</si>
  <si>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</si>
  <si>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</si>
  <si>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</si>
  <si>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</si>
  <si>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</si>
  <si>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</si>
  <si>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</si>
  <si>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</si>
  <si>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</si>
  <si>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</si>
  <si>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</si>
  <si>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</si>
  <si>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</si>
  <si>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</si>
  <si>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</si>
  <si>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</si>
  <si>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</si>
  <si>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</si>
  <si>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</si>
  <si>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</si>
  <si>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</si>
  <si>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AR in Commercial Spaces  Project Schedule</t>
  </si>
  <si>
    <t>Software Projects - Group 14</t>
  </si>
  <si>
    <t>Concept</t>
  </si>
  <si>
    <t>Define Concept</t>
  </si>
  <si>
    <t>User Requirements &amp; Market Research</t>
  </si>
  <si>
    <t>Identify stakeholders</t>
  </si>
  <si>
    <t>Create questionnaire</t>
  </si>
  <si>
    <t>Analyse questionnaire results</t>
  </si>
  <si>
    <t>Research on current solutions &amp; competitiors</t>
  </si>
  <si>
    <t>Research on museum visitor behaviour</t>
  </si>
  <si>
    <t>Research into regulations and standards</t>
  </si>
  <si>
    <t>Service Model</t>
  </si>
  <si>
    <t>Prototyping</t>
  </si>
  <si>
    <t>Questionaire</t>
  </si>
  <si>
    <t>Research</t>
  </si>
  <si>
    <t xml:space="preserve">Technical Specification </t>
  </si>
  <si>
    <t>Kanban</t>
  </si>
  <si>
    <t>Testing Plan</t>
  </si>
  <si>
    <t>Proposal</t>
  </si>
  <si>
    <t>Testing</t>
  </si>
  <si>
    <t>Documentation Plan</t>
  </si>
  <si>
    <t>Deployment Plan</t>
  </si>
  <si>
    <t>Final Report</t>
  </si>
  <si>
    <t>Use case sequence</t>
  </si>
  <si>
    <t>Activity Model</t>
  </si>
  <si>
    <t>Write-up</t>
  </si>
  <si>
    <t>Initial Application Storyboard Design</t>
  </si>
  <si>
    <t>UI &amp; UX prototypes</t>
  </si>
  <si>
    <t>iOS AR prototype</t>
  </si>
  <si>
    <t>Unity AR prototype</t>
  </si>
  <si>
    <t>Android AR prototype</t>
  </si>
  <si>
    <t>Meet with stakeholders</t>
  </si>
  <si>
    <t>Open Questions</t>
  </si>
  <si>
    <t>Android sensors prototype</t>
  </si>
  <si>
    <t>Concept introduction &amp; user needs</t>
  </si>
  <si>
    <t>Stakeholder requirements</t>
  </si>
  <si>
    <t>Prior knowledge</t>
  </si>
  <si>
    <t>Design</t>
  </si>
  <si>
    <t>Functional specification</t>
  </si>
  <si>
    <t>Ethical audit</t>
  </si>
  <si>
    <t>Technical architecture</t>
  </si>
  <si>
    <t>Evaluation plan</t>
  </si>
  <si>
    <t>Conclusion</t>
  </si>
  <si>
    <t>Refine UI &amp; UX prototype</t>
  </si>
  <si>
    <t>Answer open questions</t>
  </si>
  <si>
    <t>Validate proposed solution with users</t>
  </si>
  <si>
    <t>Technical architecture and specification</t>
  </si>
  <si>
    <t>Backlog</t>
  </si>
  <si>
    <t>Review current project state</t>
  </si>
  <si>
    <t>User stories and acceptane stories</t>
  </si>
  <si>
    <t>Project Management</t>
  </si>
  <si>
    <t>Systems Requirements Specification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</si>
</sst>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d/yyyy\ \(dddd\)"/>
    <numFmt numFmtId="165" formatCode="ddd\ m/dd/yy"/>
    <numFmt numFmtId="166" formatCode="d"/>
    <numFmt numFmtId="167" formatCode="d\ mmm\ yyyy"/>
    <numFmt numFmtId="168" formatCode="ddd\ dd/m/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4">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4" borderId="10" xfId="0" applyNumberFormat="1" applyFont="1" applyFill="1" applyBorder="1" applyAlignment="1" applyProtection="1">
      <alignment horizontal="left" vertical="center"/>
    </xf>
    <xf numFmtId="0" fontId="44" fillId="24" borderId="10" xfId="0" applyFont="1" applyFill="1" applyBorder="1" applyAlignment="1" applyProtection="1">
      <alignment vertical="center"/>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1" fontId="40" fillId="24" borderId="10" xfId="0" applyNumberFormat="1"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4" fillId="24" borderId="16" xfId="0" applyNumberFormat="1" applyFont="1" applyFill="1" applyBorder="1" applyAlignment="1" applyProtection="1">
      <alignment horizontal="left" vertical="center"/>
    </xf>
    <xf numFmtId="0" fontId="44" fillId="24" borderId="16" xfId="0" applyFont="1" applyFill="1" applyBorder="1" applyAlignment="1" applyProtection="1">
      <alignment vertical="center"/>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65" fontId="45" fillId="25" borderId="12" xfId="0" applyNumberFormat="1" applyFont="1" applyFill="1" applyBorder="1" applyAlignment="1" applyProtection="1">
      <alignment horizontal="center" vertical="center"/>
    </xf>
    <xf numFmtId="165"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1"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0" fontId="54" fillId="0" borderId="20" xfId="0" applyNumberFormat="1" applyFont="1" applyFill="1" applyBorder="1" applyAlignment="1" applyProtection="1">
      <alignment horizontal="left" vertical="center"/>
    </xf>
    <xf numFmtId="0" fontId="54" fillId="0" borderId="20" xfId="0" applyFont="1" applyFill="1" applyBorder="1" applyAlignment="1" applyProtection="1">
      <alignment horizontal="left" vertical="center"/>
    </xf>
    <xf numFmtId="0" fontId="54" fillId="0" borderId="20" xfId="0" applyFont="1" applyFill="1" applyBorder="1" applyAlignment="1" applyProtection="1">
      <alignment horizontal="center" vertical="center" wrapText="1"/>
    </xf>
    <xf numFmtId="0" fontId="55" fillId="0" borderId="20" xfId="0" applyNumberFormat="1" applyFont="1" applyFill="1" applyBorder="1" applyAlignment="1" applyProtection="1">
      <alignment horizontal="center" vertical="center" wrapText="1"/>
    </xf>
    <xf numFmtId="0" fontId="54" fillId="0" borderId="20"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40" fillId="0" borderId="23" xfId="0" applyNumberFormat="1" applyFont="1" applyFill="1" applyBorder="1" applyAlignment="1" applyProtection="1">
      <alignment horizontal="center" vertical="center" shrinkToFit="1"/>
    </xf>
    <xf numFmtId="0" fontId="56" fillId="0" borderId="0" xfId="0" applyNumberFormat="1" applyFont="1" applyFill="1" applyBorder="1" applyAlignment="1" applyProtection="1">
      <alignment vertical="center"/>
      <protection locked="0"/>
    </xf>
    <xf numFmtId="0" fontId="40" fillId="0" borderId="10" xfId="0" applyFont="1" applyFill="1" applyBorder="1" applyAlignment="1" applyProtection="1">
      <alignment vertical="center" wrapText="1"/>
    </xf>
    <xf numFmtId="0" fontId="45" fillId="0" borderId="12" xfId="0"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59"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0" fillId="0" borderId="0" xfId="0" applyFont="1" applyFill="1" applyBorder="1" applyAlignment="1">
      <alignment vertical="center" wrapText="1"/>
    </xf>
    <xf numFmtId="0" fontId="61" fillId="0" borderId="0" xfId="0" applyFont="1" applyAlignment="1">
      <alignment vertical="center"/>
    </xf>
    <xf numFmtId="0" fontId="61" fillId="0" borderId="0" xfId="0" applyFont="1"/>
    <xf numFmtId="0" fontId="61" fillId="0" borderId="0" xfId="0" applyFont="1" applyAlignment="1"/>
    <xf numFmtId="0" fontId="62" fillId="0" borderId="0" xfId="0" applyFont="1" applyFill="1" applyBorder="1" applyAlignment="1">
      <alignment vertical="center" wrapText="1"/>
    </xf>
    <xf numFmtId="0" fontId="61" fillId="0" borderId="0" xfId="0" applyFont="1" applyBorder="1"/>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Fill="1" applyBorder="1" applyAlignment="1">
      <alignment horizontal="left" vertical="center" wrapText="1"/>
    </xf>
    <xf numFmtId="0" fontId="66" fillId="0" borderId="0" xfId="0" applyFont="1" applyAlignment="1">
      <alignment horizontal="right"/>
    </xf>
    <xf numFmtId="0" fontId="67" fillId="0" borderId="0" xfId="0" applyFont="1" applyFill="1" applyBorder="1" applyAlignment="1">
      <alignment vertical="center" wrapText="1"/>
    </xf>
    <xf numFmtId="0" fontId="60" fillId="0" borderId="0" xfId="0" quotePrefix="1" applyFont="1" applyAlignment="1">
      <alignment wrapText="1"/>
    </xf>
    <xf numFmtId="0" fontId="67" fillId="0" borderId="0" xfId="0" applyFont="1" applyAlignment="1"/>
    <xf numFmtId="0" fontId="11" fillId="0" borderId="0" xfId="0" applyFont="1" applyAlignment="1" applyProtection="1">
      <protection locked="0"/>
    </xf>
    <xf numFmtId="0" fontId="67" fillId="0" borderId="0" xfId="0" applyFont="1"/>
    <xf numFmtId="0" fontId="66" fillId="0" borderId="0" xfId="0" applyFont="1" applyFill="1" applyBorder="1" applyAlignment="1"/>
    <xf numFmtId="0" fontId="1" fillId="0" borderId="0" xfId="0" applyFont="1" applyFill="1" applyBorder="1" applyAlignment="1" applyProtection="1">
      <alignment vertical="center"/>
    </xf>
    <xf numFmtId="0" fontId="40" fillId="0" borderId="10" xfId="0" applyFont="1" applyFill="1" applyBorder="1" applyAlignment="1" applyProtection="1">
      <alignment horizontal="center" vertical="center"/>
    </xf>
    <xf numFmtId="168" fontId="40" fillId="24" borderId="16" xfId="0" applyNumberFormat="1" applyFont="1" applyFill="1" applyBorder="1" applyAlignment="1" applyProtection="1">
      <alignment horizontal="right" vertical="center"/>
    </xf>
    <xf numFmtId="168" fontId="45" fillId="25" borderId="12" xfId="0" applyNumberFormat="1" applyFont="1" applyFill="1" applyBorder="1" applyAlignment="1" applyProtection="1">
      <alignment horizontal="center" vertical="center"/>
    </xf>
    <xf numFmtId="168" fontId="40" fillId="24" borderId="10" xfId="0" applyNumberFormat="1" applyFont="1" applyFill="1" applyBorder="1" applyAlignment="1" applyProtection="1">
      <alignment horizontal="center" vertical="center"/>
    </xf>
    <xf numFmtId="168" fontId="40" fillId="24" borderId="16" xfId="0" applyNumberFormat="1" applyFont="1" applyFill="1" applyBorder="1" applyAlignment="1" applyProtection="1">
      <alignment horizontal="center" vertical="center"/>
    </xf>
    <xf numFmtId="168" fontId="45" fillId="0" borderId="12" xfId="0" applyNumberFormat="1" applyFont="1" applyBorder="1" applyAlignment="1" applyProtection="1">
      <alignment horizontal="center" vertical="center"/>
    </xf>
    <xf numFmtId="0" fontId="58" fillId="0" borderId="0" xfId="34" applyFont="1" applyBorder="1" applyAlignment="1" applyProtection="1">
      <alignment horizontal="left" vertical="center"/>
    </xf>
    <xf numFmtId="164" fontId="43" fillId="0" borderId="17" xfId="0" applyNumberFormat="1" applyFont="1" applyFill="1" applyBorder="1" applyAlignment="1" applyProtection="1">
      <alignment horizontal="center" vertical="center" shrinkToFit="1"/>
      <protection locked="0"/>
    </xf>
    <xf numFmtId="0" fontId="50" fillId="0" borderId="18"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center" vertical="center"/>
    </xf>
    <xf numFmtId="164" fontId="43" fillId="0" borderId="24" xfId="0" applyNumberFormat="1" applyFont="1" applyFill="1" applyBorder="1" applyAlignment="1" applyProtection="1">
      <alignment horizontal="center" vertical="center" shrinkToFit="1"/>
      <protection locked="0"/>
    </xf>
    <xf numFmtId="167" fontId="43" fillId="0" borderId="18" xfId="0" applyNumberFormat="1" applyFont="1" applyFill="1" applyBorder="1" applyAlignment="1" applyProtection="1">
      <alignment horizontal="center" vertical="center"/>
    </xf>
    <xf numFmtId="167" fontId="43" fillId="0" borderId="13" xfId="0" applyNumberFormat="1" applyFont="1" applyFill="1" applyBorder="1" applyAlignment="1" applyProtection="1">
      <alignment horizontal="center" vertical="center"/>
    </xf>
    <xf numFmtId="167" fontId="43" fillId="0" borderId="19" xfId="0" applyNumberFormat="1" applyFont="1" applyFill="1" applyBorder="1" applyAlignment="1" applyProtection="1">
      <alignment horizontal="center" vertical="center"/>
    </xf>
    <xf numFmtId="0" fontId="59"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9">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22" fmlaLink="$H$4" horiz="1" max="100" min="1" page="0" val="6"/>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152400</xdr:colOff>
      <xdr:row>5</xdr:row>
      <xdr:rowOff>142875</xdr:rowOff>
    </xdr:from>
    <xdr:to>
      <xdr:col>26</xdr:col>
      <xdr:colOff>6350</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4" Type="http://schemas.openxmlformats.org/officeDocument/2006/relationships/printerSettings" Target="../printerSettings/printerSettings2.bin"/><Relationship Id="rId5"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printerSettings" Target="../printerSettings/printerSettings3.bin"/><Relationship Id="rId5" Type="http://schemas.openxmlformats.org/officeDocument/2006/relationships/drawing" Target="../drawings/drawing3.xml"/><Relationship Id="rId6" Type="http://schemas.openxmlformats.org/officeDocument/2006/relationships/vmlDrawing" Target="../drawings/vmlDrawing2.vml"/><Relationship Id="rId7" Type="http://schemas.openxmlformats.org/officeDocument/2006/relationships/comments" Target="../comments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ExcelTemplates/excel-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4" Type="http://schemas.openxmlformats.org/officeDocument/2006/relationships/drawing" Target="../drawings/drawing4.xml"/><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72"/>
  <sheetViews>
    <sheetView showGridLines="0" tabSelected="1" zoomScale="107" zoomScaleNormal="70" workbookViewId="0">
      <pane ySplit="7" topLeftCell="A30" activePane="bottomLeft" state="frozen"/>
      <selection pane="bottomLeft" activeCell="H54" sqref="H54"/>
    </sheetView>
  </sheetViews>
  <sheetFormatPr baseColWidth="10" defaultColWidth="9.1640625" defaultRowHeight="13" x14ac:dyDescent="0.15"/>
  <cols>
    <col min="1" max="1" width="6.83203125" style="5" customWidth="1"/>
    <col min="2" max="2" width="34.83203125" style="1" bestFit="1" customWidth="1"/>
    <col min="3" max="3" width="5.1640625" style="1" hidden="1" customWidth="1"/>
    <col min="4" max="4" width="8.66406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20" t="s">
        <v>135</v>
      </c>
      <c r="B1" s="47"/>
      <c r="C1" s="47"/>
      <c r="D1" s="47"/>
      <c r="E1" s="47"/>
      <c r="F1" s="47"/>
      <c r="I1" s="126"/>
      <c r="K1" s="164"/>
      <c r="L1" s="164"/>
      <c r="M1" s="164"/>
      <c r="N1" s="164"/>
      <c r="O1" s="164"/>
      <c r="P1" s="164"/>
      <c r="Q1" s="164"/>
      <c r="R1" s="164"/>
      <c r="S1" s="164"/>
      <c r="T1" s="164"/>
      <c r="U1" s="164"/>
      <c r="V1" s="164"/>
      <c r="W1" s="164"/>
      <c r="X1" s="164"/>
      <c r="Y1" s="164"/>
      <c r="Z1" s="164"/>
      <c r="AA1" s="164"/>
      <c r="AB1" s="164"/>
      <c r="AC1" s="164"/>
      <c r="AD1" s="164"/>
      <c r="AE1" s="164"/>
    </row>
    <row r="2" spans="1:66" ht="18" customHeight="1" x14ac:dyDescent="0.15">
      <c r="A2" s="52" t="s">
        <v>136</v>
      </c>
      <c r="B2" s="22"/>
      <c r="C2" s="22"/>
      <c r="D2" s="34"/>
      <c r="E2" s="154"/>
      <c r="F2" s="154"/>
      <c r="H2" s="2"/>
    </row>
    <row r="3" spans="1:66" ht="14" x14ac:dyDescent="0.15">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7"/>
      <c r="B4" s="111" t="s">
        <v>74</v>
      </c>
      <c r="C4" s="169">
        <v>43374</v>
      </c>
      <c r="D4" s="169"/>
      <c r="E4" s="169"/>
      <c r="F4" s="108"/>
      <c r="G4" s="111" t="s">
        <v>73</v>
      </c>
      <c r="H4" s="123">
        <v>6</v>
      </c>
      <c r="I4" s="109"/>
      <c r="J4" s="50"/>
      <c r="K4" s="166" t="str">
        <f>"Week "&amp;(K6-($C$4-WEEKDAY($C$4,1)+2))/7+1</f>
        <v>Week 6</v>
      </c>
      <c r="L4" s="167"/>
      <c r="M4" s="167"/>
      <c r="N4" s="167"/>
      <c r="O4" s="167"/>
      <c r="P4" s="167"/>
      <c r="Q4" s="168"/>
      <c r="R4" s="166" t="str">
        <f>"Week "&amp;(R6-($C$4-WEEKDAY($C$4,1)+2))/7+1</f>
        <v>Week 7</v>
      </c>
      <c r="S4" s="167"/>
      <c r="T4" s="167"/>
      <c r="U4" s="167"/>
      <c r="V4" s="167"/>
      <c r="W4" s="167"/>
      <c r="X4" s="168"/>
      <c r="Y4" s="166" t="str">
        <f>"Week "&amp;(Y6-($C$4-WEEKDAY($C$4,1)+2))/7+1</f>
        <v>Week 8</v>
      </c>
      <c r="Z4" s="167"/>
      <c r="AA4" s="167"/>
      <c r="AB4" s="167"/>
      <c r="AC4" s="167"/>
      <c r="AD4" s="167"/>
      <c r="AE4" s="168"/>
      <c r="AF4" s="166" t="str">
        <f>"Week "&amp;(AF6-($C$4-WEEKDAY($C$4,1)+2))/7+1</f>
        <v>Week 9</v>
      </c>
      <c r="AG4" s="167"/>
      <c r="AH4" s="167"/>
      <c r="AI4" s="167"/>
      <c r="AJ4" s="167"/>
      <c r="AK4" s="167"/>
      <c r="AL4" s="168"/>
      <c r="AM4" s="166" t="str">
        <f>"Week "&amp;(AM6-($C$4-WEEKDAY($C$4,1)+2))/7+1</f>
        <v>Week 10</v>
      </c>
      <c r="AN4" s="167"/>
      <c r="AO4" s="167"/>
      <c r="AP4" s="167"/>
      <c r="AQ4" s="167"/>
      <c r="AR4" s="167"/>
      <c r="AS4" s="168"/>
      <c r="AT4" s="166" t="str">
        <f>"Week "&amp;(AT6-($C$4-WEEKDAY($C$4,1)+2))/7+1</f>
        <v>Week 11</v>
      </c>
      <c r="AU4" s="167"/>
      <c r="AV4" s="167"/>
      <c r="AW4" s="167"/>
      <c r="AX4" s="167"/>
      <c r="AY4" s="167"/>
      <c r="AZ4" s="168"/>
      <c r="BA4" s="166" t="str">
        <f>"Week "&amp;(BA6-($C$4-WEEKDAY($C$4,1)+2))/7+1</f>
        <v>Week 12</v>
      </c>
      <c r="BB4" s="167"/>
      <c r="BC4" s="167"/>
      <c r="BD4" s="167"/>
      <c r="BE4" s="167"/>
      <c r="BF4" s="167"/>
      <c r="BG4" s="168"/>
      <c r="BH4" s="166" t="str">
        <f>"Week "&amp;(BH6-($C$4-WEEKDAY($C$4,1)+2))/7+1</f>
        <v>Week 13</v>
      </c>
      <c r="BI4" s="167"/>
      <c r="BJ4" s="167"/>
      <c r="BK4" s="167"/>
      <c r="BL4" s="167"/>
      <c r="BM4" s="167"/>
      <c r="BN4" s="168"/>
    </row>
    <row r="5" spans="1:66" ht="17.25" customHeight="1" x14ac:dyDescent="0.15">
      <c r="A5" s="107"/>
      <c r="B5" s="111" t="s">
        <v>75</v>
      </c>
      <c r="C5" s="165">
        <v>43612</v>
      </c>
      <c r="D5" s="165"/>
      <c r="E5" s="165"/>
      <c r="F5" s="110"/>
      <c r="G5" s="110"/>
      <c r="H5" s="110"/>
      <c r="I5" s="110"/>
      <c r="J5" s="50"/>
      <c r="K5" s="170">
        <f>K6</f>
        <v>43409</v>
      </c>
      <c r="L5" s="171"/>
      <c r="M5" s="171"/>
      <c r="N5" s="171"/>
      <c r="O5" s="171"/>
      <c r="P5" s="171"/>
      <c r="Q5" s="172"/>
      <c r="R5" s="170">
        <f>R6</f>
        <v>43416</v>
      </c>
      <c r="S5" s="171"/>
      <c r="T5" s="171"/>
      <c r="U5" s="171"/>
      <c r="V5" s="171"/>
      <c r="W5" s="171"/>
      <c r="X5" s="172"/>
      <c r="Y5" s="170">
        <f>Y6</f>
        <v>43423</v>
      </c>
      <c r="Z5" s="171"/>
      <c r="AA5" s="171"/>
      <c r="AB5" s="171"/>
      <c r="AC5" s="171"/>
      <c r="AD5" s="171"/>
      <c r="AE5" s="172"/>
      <c r="AF5" s="170">
        <f>AF6</f>
        <v>43430</v>
      </c>
      <c r="AG5" s="171"/>
      <c r="AH5" s="171"/>
      <c r="AI5" s="171"/>
      <c r="AJ5" s="171"/>
      <c r="AK5" s="171"/>
      <c r="AL5" s="172"/>
      <c r="AM5" s="170">
        <f>AM6</f>
        <v>43437</v>
      </c>
      <c r="AN5" s="171"/>
      <c r="AO5" s="171"/>
      <c r="AP5" s="171"/>
      <c r="AQ5" s="171"/>
      <c r="AR5" s="171"/>
      <c r="AS5" s="172"/>
      <c r="AT5" s="170">
        <f>AT6</f>
        <v>43444</v>
      </c>
      <c r="AU5" s="171"/>
      <c r="AV5" s="171"/>
      <c r="AW5" s="171"/>
      <c r="AX5" s="171"/>
      <c r="AY5" s="171"/>
      <c r="AZ5" s="172"/>
      <c r="BA5" s="170">
        <f>BA6</f>
        <v>43451</v>
      </c>
      <c r="BB5" s="171"/>
      <c r="BC5" s="171"/>
      <c r="BD5" s="171"/>
      <c r="BE5" s="171"/>
      <c r="BF5" s="171"/>
      <c r="BG5" s="172"/>
      <c r="BH5" s="170">
        <f>BH6</f>
        <v>43458</v>
      </c>
      <c r="BI5" s="171"/>
      <c r="BJ5" s="171"/>
      <c r="BK5" s="171"/>
      <c r="BL5" s="171"/>
      <c r="BM5" s="171"/>
      <c r="BN5" s="172"/>
    </row>
    <row r="6" spans="1:66" x14ac:dyDescent="0.15">
      <c r="A6" s="49"/>
      <c r="B6" s="50"/>
      <c r="C6" s="50"/>
      <c r="D6" s="51"/>
      <c r="E6" s="50"/>
      <c r="F6" s="50"/>
      <c r="G6" s="50"/>
      <c r="H6" s="50"/>
      <c r="I6" s="50"/>
      <c r="J6" s="50"/>
      <c r="K6" s="91">
        <f>C4-WEEKDAY(C4,1)+2+7*(H4-1)</f>
        <v>43409</v>
      </c>
      <c r="L6" s="83">
        <f t="shared" ref="L6:AQ6" si="0">K6+1</f>
        <v>43410</v>
      </c>
      <c r="M6" s="83">
        <f t="shared" si="0"/>
        <v>43411</v>
      </c>
      <c r="N6" s="83">
        <f t="shared" si="0"/>
        <v>43412</v>
      </c>
      <c r="O6" s="83">
        <f t="shared" si="0"/>
        <v>43413</v>
      </c>
      <c r="P6" s="83">
        <f t="shared" si="0"/>
        <v>43414</v>
      </c>
      <c r="Q6" s="92">
        <f t="shared" si="0"/>
        <v>43415</v>
      </c>
      <c r="R6" s="91">
        <f t="shared" si="0"/>
        <v>43416</v>
      </c>
      <c r="S6" s="83">
        <f t="shared" si="0"/>
        <v>43417</v>
      </c>
      <c r="T6" s="83">
        <f t="shared" si="0"/>
        <v>43418</v>
      </c>
      <c r="U6" s="83">
        <f t="shared" si="0"/>
        <v>43419</v>
      </c>
      <c r="V6" s="83">
        <f t="shared" si="0"/>
        <v>43420</v>
      </c>
      <c r="W6" s="83">
        <f t="shared" si="0"/>
        <v>43421</v>
      </c>
      <c r="X6" s="92">
        <f t="shared" si="0"/>
        <v>43422</v>
      </c>
      <c r="Y6" s="91">
        <f t="shared" si="0"/>
        <v>43423</v>
      </c>
      <c r="Z6" s="83">
        <f t="shared" si="0"/>
        <v>43424</v>
      </c>
      <c r="AA6" s="83">
        <f t="shared" si="0"/>
        <v>43425</v>
      </c>
      <c r="AB6" s="83">
        <f t="shared" si="0"/>
        <v>43426</v>
      </c>
      <c r="AC6" s="83">
        <f t="shared" si="0"/>
        <v>43427</v>
      </c>
      <c r="AD6" s="83">
        <f t="shared" si="0"/>
        <v>43428</v>
      </c>
      <c r="AE6" s="92">
        <f t="shared" si="0"/>
        <v>43429</v>
      </c>
      <c r="AF6" s="91">
        <f t="shared" si="0"/>
        <v>43430</v>
      </c>
      <c r="AG6" s="83">
        <f t="shared" si="0"/>
        <v>43431</v>
      </c>
      <c r="AH6" s="83">
        <f t="shared" si="0"/>
        <v>43432</v>
      </c>
      <c r="AI6" s="83">
        <f t="shared" si="0"/>
        <v>43433</v>
      </c>
      <c r="AJ6" s="83">
        <f t="shared" si="0"/>
        <v>43434</v>
      </c>
      <c r="AK6" s="83">
        <f t="shared" si="0"/>
        <v>43435</v>
      </c>
      <c r="AL6" s="92">
        <f t="shared" si="0"/>
        <v>43436</v>
      </c>
      <c r="AM6" s="91">
        <f t="shared" si="0"/>
        <v>43437</v>
      </c>
      <c r="AN6" s="83">
        <f t="shared" si="0"/>
        <v>43438</v>
      </c>
      <c r="AO6" s="83">
        <f t="shared" si="0"/>
        <v>43439</v>
      </c>
      <c r="AP6" s="83">
        <f t="shared" si="0"/>
        <v>43440</v>
      </c>
      <c r="AQ6" s="83">
        <f t="shared" si="0"/>
        <v>43441</v>
      </c>
      <c r="AR6" s="83">
        <f t="shared" ref="AR6:BN6" si="1">AQ6+1</f>
        <v>43442</v>
      </c>
      <c r="AS6" s="92">
        <f t="shared" si="1"/>
        <v>43443</v>
      </c>
      <c r="AT6" s="91">
        <f t="shared" si="1"/>
        <v>43444</v>
      </c>
      <c r="AU6" s="83">
        <f t="shared" si="1"/>
        <v>43445</v>
      </c>
      <c r="AV6" s="83">
        <f t="shared" si="1"/>
        <v>43446</v>
      </c>
      <c r="AW6" s="83">
        <f t="shared" si="1"/>
        <v>43447</v>
      </c>
      <c r="AX6" s="83">
        <f t="shared" si="1"/>
        <v>43448</v>
      </c>
      <c r="AY6" s="83">
        <f t="shared" si="1"/>
        <v>43449</v>
      </c>
      <c r="AZ6" s="92">
        <f t="shared" si="1"/>
        <v>43450</v>
      </c>
      <c r="BA6" s="91">
        <f t="shared" si="1"/>
        <v>43451</v>
      </c>
      <c r="BB6" s="83">
        <f t="shared" si="1"/>
        <v>43452</v>
      </c>
      <c r="BC6" s="83">
        <f t="shared" si="1"/>
        <v>43453</v>
      </c>
      <c r="BD6" s="83">
        <f t="shared" si="1"/>
        <v>43454</v>
      </c>
      <c r="BE6" s="83">
        <f t="shared" si="1"/>
        <v>43455</v>
      </c>
      <c r="BF6" s="83">
        <f t="shared" si="1"/>
        <v>43456</v>
      </c>
      <c r="BG6" s="92">
        <f t="shared" si="1"/>
        <v>43457</v>
      </c>
      <c r="BH6" s="91">
        <f t="shared" si="1"/>
        <v>43458</v>
      </c>
      <c r="BI6" s="83">
        <f t="shared" si="1"/>
        <v>43459</v>
      </c>
      <c r="BJ6" s="83">
        <f t="shared" si="1"/>
        <v>43460</v>
      </c>
      <c r="BK6" s="83">
        <f t="shared" si="1"/>
        <v>43461</v>
      </c>
      <c r="BL6" s="83">
        <f t="shared" si="1"/>
        <v>43462</v>
      </c>
      <c r="BM6" s="83">
        <f t="shared" si="1"/>
        <v>43463</v>
      </c>
      <c r="BN6" s="92">
        <f t="shared" si="1"/>
        <v>43464</v>
      </c>
    </row>
    <row r="7" spans="1:66" s="157" customFormat="1" ht="25" thickBot="1" x14ac:dyDescent="0.2">
      <c r="A7" s="112" t="s">
        <v>0</v>
      </c>
      <c r="B7" s="113" t="s">
        <v>65</v>
      </c>
      <c r="C7" s="114" t="s">
        <v>66</v>
      </c>
      <c r="D7" s="115" t="s">
        <v>72</v>
      </c>
      <c r="E7" s="116" t="s">
        <v>67</v>
      </c>
      <c r="F7" s="116" t="s">
        <v>68</v>
      </c>
      <c r="G7" s="114" t="s">
        <v>69</v>
      </c>
      <c r="H7" s="114" t="s">
        <v>70</v>
      </c>
      <c r="I7" s="114" t="s">
        <v>71</v>
      </c>
      <c r="J7" s="114"/>
      <c r="K7" s="117" t="str">
        <f t="shared" ref="K7:AP7" si="2">CHOOSE(WEEKDAY(K6,1),"S","M","T","W","T","F","S")</f>
        <v>M</v>
      </c>
      <c r="L7" s="118" t="str">
        <f t="shared" si="2"/>
        <v>T</v>
      </c>
      <c r="M7" s="118" t="str">
        <f t="shared" si="2"/>
        <v>W</v>
      </c>
      <c r="N7" s="118" t="str">
        <f t="shared" si="2"/>
        <v>T</v>
      </c>
      <c r="O7" s="118" t="str">
        <f t="shared" si="2"/>
        <v>F</v>
      </c>
      <c r="P7" s="118" t="str">
        <f t="shared" si="2"/>
        <v>S</v>
      </c>
      <c r="Q7" s="119" t="str">
        <f t="shared" si="2"/>
        <v>S</v>
      </c>
      <c r="R7" s="117" t="str">
        <f t="shared" si="2"/>
        <v>M</v>
      </c>
      <c r="S7" s="118" t="str">
        <f t="shared" si="2"/>
        <v>T</v>
      </c>
      <c r="T7" s="118" t="str">
        <f t="shared" si="2"/>
        <v>W</v>
      </c>
      <c r="U7" s="118" t="str">
        <f t="shared" si="2"/>
        <v>T</v>
      </c>
      <c r="V7" s="118" t="str">
        <f t="shared" si="2"/>
        <v>F</v>
      </c>
      <c r="W7" s="118" t="str">
        <f t="shared" si="2"/>
        <v>S</v>
      </c>
      <c r="X7" s="119" t="str">
        <f t="shared" si="2"/>
        <v>S</v>
      </c>
      <c r="Y7" s="117" t="str">
        <f t="shared" si="2"/>
        <v>M</v>
      </c>
      <c r="Z7" s="118" t="str">
        <f t="shared" si="2"/>
        <v>T</v>
      </c>
      <c r="AA7" s="118" t="str">
        <f t="shared" si="2"/>
        <v>W</v>
      </c>
      <c r="AB7" s="118" t="str">
        <f t="shared" si="2"/>
        <v>T</v>
      </c>
      <c r="AC7" s="118" t="str">
        <f t="shared" si="2"/>
        <v>F</v>
      </c>
      <c r="AD7" s="118" t="str">
        <f t="shared" si="2"/>
        <v>S</v>
      </c>
      <c r="AE7" s="119" t="str">
        <f t="shared" si="2"/>
        <v>S</v>
      </c>
      <c r="AF7" s="117" t="str">
        <f t="shared" si="2"/>
        <v>M</v>
      </c>
      <c r="AG7" s="118" t="str">
        <f t="shared" si="2"/>
        <v>T</v>
      </c>
      <c r="AH7" s="118" t="str">
        <f t="shared" si="2"/>
        <v>W</v>
      </c>
      <c r="AI7" s="118" t="str">
        <f t="shared" si="2"/>
        <v>T</v>
      </c>
      <c r="AJ7" s="118" t="str">
        <f t="shared" si="2"/>
        <v>F</v>
      </c>
      <c r="AK7" s="118" t="str">
        <f t="shared" si="2"/>
        <v>S</v>
      </c>
      <c r="AL7" s="119" t="str">
        <f t="shared" si="2"/>
        <v>S</v>
      </c>
      <c r="AM7" s="117" t="str">
        <f t="shared" si="2"/>
        <v>M</v>
      </c>
      <c r="AN7" s="118" t="str">
        <f t="shared" si="2"/>
        <v>T</v>
      </c>
      <c r="AO7" s="118" t="str">
        <f t="shared" si="2"/>
        <v>W</v>
      </c>
      <c r="AP7" s="118" t="str">
        <f t="shared" si="2"/>
        <v>T</v>
      </c>
      <c r="AQ7" s="118" t="str">
        <f t="shared" ref="AQ7:BN7" si="3">CHOOSE(WEEKDAY(AQ6,1),"S","M","T","W","T","F","S")</f>
        <v>F</v>
      </c>
      <c r="AR7" s="118" t="str">
        <f t="shared" si="3"/>
        <v>S</v>
      </c>
      <c r="AS7" s="119" t="str">
        <f t="shared" si="3"/>
        <v>S</v>
      </c>
      <c r="AT7" s="117" t="str">
        <f t="shared" si="3"/>
        <v>M</v>
      </c>
      <c r="AU7" s="118" t="str">
        <f t="shared" si="3"/>
        <v>T</v>
      </c>
      <c r="AV7" s="118" t="str">
        <f t="shared" si="3"/>
        <v>W</v>
      </c>
      <c r="AW7" s="118" t="str">
        <f t="shared" si="3"/>
        <v>T</v>
      </c>
      <c r="AX7" s="118" t="str">
        <f t="shared" si="3"/>
        <v>F</v>
      </c>
      <c r="AY7" s="118" t="str">
        <f t="shared" si="3"/>
        <v>S</v>
      </c>
      <c r="AZ7" s="119" t="str">
        <f t="shared" si="3"/>
        <v>S</v>
      </c>
      <c r="BA7" s="117" t="str">
        <f t="shared" si="3"/>
        <v>M</v>
      </c>
      <c r="BB7" s="118" t="str">
        <f t="shared" si="3"/>
        <v>T</v>
      </c>
      <c r="BC7" s="118" t="str">
        <f t="shared" si="3"/>
        <v>W</v>
      </c>
      <c r="BD7" s="118" t="str">
        <f t="shared" si="3"/>
        <v>T</v>
      </c>
      <c r="BE7" s="118" t="str">
        <f t="shared" si="3"/>
        <v>F</v>
      </c>
      <c r="BF7" s="118" t="str">
        <f t="shared" si="3"/>
        <v>S</v>
      </c>
      <c r="BG7" s="119" t="str">
        <f t="shared" si="3"/>
        <v>S</v>
      </c>
      <c r="BH7" s="117" t="str">
        <f t="shared" si="3"/>
        <v>M</v>
      </c>
      <c r="BI7" s="118" t="str">
        <f t="shared" si="3"/>
        <v>T</v>
      </c>
      <c r="BJ7" s="118" t="str">
        <f t="shared" si="3"/>
        <v>W</v>
      </c>
      <c r="BK7" s="118" t="str">
        <f t="shared" si="3"/>
        <v>T</v>
      </c>
      <c r="BL7" s="118" t="str">
        <f t="shared" si="3"/>
        <v>F</v>
      </c>
      <c r="BM7" s="118" t="str">
        <f t="shared" si="3"/>
        <v>S</v>
      </c>
      <c r="BN7" s="119" t="str">
        <f t="shared" si="3"/>
        <v>S</v>
      </c>
    </row>
    <row r="8" spans="1:66" s="55" customFormat="1" ht="18" x14ac:dyDescent="0.15">
      <c r="A8" s="84" t="str">
        <f>IF(ISERROR(VALUE(SUBSTITUTE(prevWBS,".",""))),"1",IF(ISERROR(FIND("`",SUBSTITUTE(prevWBS,".","`",1))),TEXT(VALUE(prevWBS)+1,"#"),TEXT(VALUE(LEFT(prevWBS,FIND("`",SUBSTITUTE(prevWBS,".","`",1))-1))+1,"#")))</f>
        <v>1</v>
      </c>
      <c r="B8" s="85" t="s">
        <v>137</v>
      </c>
      <c r="C8" s="86"/>
      <c r="D8" s="87"/>
      <c r="E8" s="159"/>
      <c r="F8" s="162" t="str">
        <f>IF(ISBLANK(E8)," - ",IF(G8=0,E8,E8+G8-1))</f>
        <v xml:space="preserve"> - </v>
      </c>
      <c r="G8" s="88"/>
      <c r="H8" s="89"/>
      <c r="I8" s="90" t="str">
        <f t="shared" ref="I8:I65" si="4">IF(OR(F8=0,E8=0)," - ",NETWORKDAYS(E8,F8))</f>
        <v xml:space="preserve"> - </v>
      </c>
      <c r="J8" s="93"/>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row>
    <row r="9" spans="1:66" s="61" customFormat="1" ht="18" x14ac:dyDescent="0.15">
      <c r="A9" s="60" t="str">
        <f t="shared" ref="A9"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138</v>
      </c>
      <c r="D9" s="122"/>
      <c r="E9" s="160">
        <v>43374</v>
      </c>
      <c r="F9" s="163">
        <f>IF(ISBLANK(E9)," - ",IF(G9=0,E9,E9+G9-1))</f>
        <v>43385</v>
      </c>
      <c r="G9" s="62">
        <v>12</v>
      </c>
      <c r="H9" s="63">
        <v>1</v>
      </c>
      <c r="I9" s="64">
        <f t="shared" si="4"/>
        <v>10</v>
      </c>
      <c r="J9" s="94"/>
      <c r="K9" s="105"/>
      <c r="L9" s="105"/>
      <c r="M9" s="105"/>
      <c r="N9" s="105"/>
      <c r="O9" s="105"/>
      <c r="P9" s="105"/>
      <c r="Q9" s="105"/>
      <c r="R9" s="105"/>
      <c r="S9" s="105"/>
      <c r="T9" s="105"/>
      <c r="U9" s="105"/>
      <c r="V9" s="158"/>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row>
    <row r="10" spans="1:66" s="55" customFormat="1" ht="18" x14ac:dyDescent="0.15">
      <c r="A10" s="53" t="str">
        <f>IF(ISERROR(VALUE(SUBSTITUTE(prevWBS,".",""))),"1",IF(ISERROR(FIND("`",SUBSTITUTE(prevWBS,".","`",1))),TEXT(VALUE(prevWBS)+1,"#"),TEXT(VALUE(LEFT(prevWBS,FIND("`",SUBSTITUTE(prevWBS,".","`",1))-1))+1,"#")))</f>
        <v>2</v>
      </c>
      <c r="B10" s="54" t="s">
        <v>139</v>
      </c>
      <c r="D10" s="56"/>
      <c r="E10" s="161"/>
      <c r="F10" s="161" t="str">
        <f t="shared" ref="F10:F31" si="6">IF(ISBLANK(E10)," - ",IF(G10=0,E10,E10+G10-1))</f>
        <v xml:space="preserve"> - </v>
      </c>
      <c r="G10" s="57"/>
      <c r="H10" s="58"/>
      <c r="I10" s="59" t="str">
        <f t="shared" si="4"/>
        <v xml:space="preserve"> - </v>
      </c>
      <c r="J10" s="95"/>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1" customFormat="1" ht="18" x14ac:dyDescent="0.15">
      <c r="A1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121" t="s">
        <v>140</v>
      </c>
      <c r="D11" s="122"/>
      <c r="E11" s="160">
        <v>43388</v>
      </c>
      <c r="F11" s="163">
        <f t="shared" si="6"/>
        <v>43391</v>
      </c>
      <c r="G11" s="62">
        <v>4</v>
      </c>
      <c r="H11" s="63">
        <v>1</v>
      </c>
      <c r="I11" s="64">
        <f t="shared" si="4"/>
        <v>4</v>
      </c>
      <c r="J11" s="94"/>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row>
    <row r="12" spans="1:66" s="70" customFormat="1" ht="18" x14ac:dyDescent="0.15">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82" t="s">
        <v>166</v>
      </c>
      <c r="C12" s="81"/>
      <c r="D12" s="79"/>
      <c r="E12" s="160">
        <v>43410</v>
      </c>
      <c r="F12" s="163">
        <f t="shared" si="6"/>
        <v>43411</v>
      </c>
      <c r="G12" s="62">
        <v>2</v>
      </c>
      <c r="H12" s="63">
        <v>1</v>
      </c>
      <c r="I12" s="80">
        <f t="shared" si="4"/>
        <v>2</v>
      </c>
      <c r="J12" s="98"/>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row>
    <row r="13" spans="1:66" s="61" customFormat="1" ht="18" x14ac:dyDescent="0.15">
      <c r="A1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121" t="s">
        <v>148</v>
      </c>
      <c r="D13" s="122"/>
      <c r="E13" s="160">
        <v>43386</v>
      </c>
      <c r="F13" s="163">
        <f t="shared" si="6"/>
        <v>43391</v>
      </c>
      <c r="G13" s="62">
        <v>6</v>
      </c>
      <c r="H13" s="63">
        <v>1</v>
      </c>
      <c r="I13" s="64">
        <f t="shared" si="4"/>
        <v>4</v>
      </c>
      <c r="J13" s="94"/>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row>
    <row r="14" spans="1:66" s="70" customFormat="1" ht="18" x14ac:dyDescent="0.15">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4" s="121" t="s">
        <v>141</v>
      </c>
      <c r="C14" s="61"/>
      <c r="D14" s="79"/>
      <c r="E14" s="160">
        <v>43386</v>
      </c>
      <c r="F14" s="163">
        <f t="shared" ref="F14:F15" si="7">IF(ISBLANK(E14)," - ",IF(G14=0,E14,E14+G14-1))</f>
        <v>43387</v>
      </c>
      <c r="G14" s="62">
        <v>2</v>
      </c>
      <c r="H14" s="63">
        <v>1</v>
      </c>
      <c r="I14" s="64">
        <f t="shared" ref="I14:I15" si="8">IF(OR(F14=0,E14=0)," - ",NETWORKDAYS(E14,F14))</f>
        <v>0</v>
      </c>
      <c r="J14" s="98"/>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row>
    <row r="15" spans="1:66" s="70" customFormat="1" ht="18" x14ac:dyDescent="0.15">
      <c r="A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5" s="121" t="s">
        <v>142</v>
      </c>
      <c r="C15" s="61"/>
      <c r="D15" s="79"/>
      <c r="E15" s="160">
        <v>43388</v>
      </c>
      <c r="F15" s="163">
        <f t="shared" si="7"/>
        <v>43391</v>
      </c>
      <c r="G15" s="62">
        <v>4</v>
      </c>
      <c r="H15" s="63">
        <v>1</v>
      </c>
      <c r="I15" s="64">
        <f t="shared" si="8"/>
        <v>4</v>
      </c>
      <c r="J15" s="98"/>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row>
    <row r="16" spans="1:66" s="61" customFormat="1" ht="18" x14ac:dyDescent="0.15">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1" t="s">
        <v>149</v>
      </c>
      <c r="D16" s="122"/>
      <c r="E16" s="160">
        <v>43386</v>
      </c>
      <c r="F16" s="163">
        <f t="shared" si="6"/>
        <v>43391</v>
      </c>
      <c r="G16" s="62">
        <v>6</v>
      </c>
      <c r="H16" s="63">
        <v>1</v>
      </c>
      <c r="I16" s="64">
        <f t="shared" si="4"/>
        <v>4</v>
      </c>
      <c r="J16" s="94"/>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row>
    <row r="17" spans="1:66" s="61" customFormat="1" ht="18" x14ac:dyDescent="0.15">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1" t="s">
        <v>143</v>
      </c>
      <c r="D17" s="122"/>
      <c r="E17" s="160">
        <v>43388</v>
      </c>
      <c r="F17" s="163">
        <f t="shared" si="6"/>
        <v>43391</v>
      </c>
      <c r="G17" s="62">
        <v>4</v>
      </c>
      <c r="H17" s="63">
        <v>1</v>
      </c>
      <c r="I17" s="64">
        <f t="shared" si="4"/>
        <v>4</v>
      </c>
      <c r="J17" s="94"/>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row>
    <row r="18" spans="1:66" s="61" customFormat="1" ht="18" x14ac:dyDescent="0.15">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1" t="s">
        <v>144</v>
      </c>
      <c r="D18" s="122"/>
      <c r="E18" s="160">
        <v>43388</v>
      </c>
      <c r="F18" s="163">
        <f>IF(ISBLANK(E18)," - ",IF(G18=0,E18,E18+G18-1))</f>
        <v>43391</v>
      </c>
      <c r="G18" s="62">
        <v>4</v>
      </c>
      <c r="H18" s="63">
        <v>1</v>
      </c>
      <c r="I18" s="64">
        <f>IF(OR(F18=0,E18=0)," - ",NETWORKDAYS(E18,F18))</f>
        <v>4</v>
      </c>
      <c r="J18" s="94"/>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row>
    <row r="19" spans="1:66" s="70" customFormat="1" ht="18" x14ac:dyDescent="0.15">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19" s="82" t="s">
        <v>145</v>
      </c>
      <c r="C19" s="81"/>
      <c r="D19" s="79"/>
      <c r="E19" s="160">
        <v>43388</v>
      </c>
      <c r="F19" s="163">
        <f t="shared" ref="F19" si="9">IF(ISBLANK(E19)," - ",IF(G19=0,E19,E19+G19-1))</f>
        <v>43391</v>
      </c>
      <c r="G19" s="62">
        <v>4</v>
      </c>
      <c r="H19" s="63">
        <v>1</v>
      </c>
      <c r="I19" s="80">
        <f t="shared" ref="I19" si="10">IF(OR(F19=0,E19=0)," - ",NETWORKDAYS(E19,F19))</f>
        <v>4</v>
      </c>
      <c r="J19" s="98"/>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row>
    <row r="20" spans="1:66" s="55" customFormat="1" ht="18" x14ac:dyDescent="0.15">
      <c r="A20" s="53" t="str">
        <f>IF(ISERROR(VALUE(SUBSTITUTE(prevWBS,".",""))),"1",IF(ISERROR(FIND("`",SUBSTITUTE(prevWBS,".","`",1))),TEXT(VALUE(prevWBS)+1,"#"),TEXT(VALUE(LEFT(prevWBS,FIND("`",SUBSTITUTE(prevWBS,".","`",1))-1))+1,"#")))</f>
        <v>3</v>
      </c>
      <c r="B20" s="54" t="s">
        <v>146</v>
      </c>
      <c r="D20" s="56"/>
      <c r="E20" s="161"/>
      <c r="F20" s="161" t="str">
        <f t="shared" si="6"/>
        <v xml:space="preserve"> - </v>
      </c>
      <c r="G20" s="57"/>
      <c r="H20" s="58"/>
      <c r="I20" s="59" t="str">
        <f t="shared" si="4"/>
        <v xml:space="preserve"> - </v>
      </c>
      <c r="J20" s="95"/>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1" customFormat="1" ht="18" x14ac:dyDescent="0.15">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121" t="s">
        <v>158</v>
      </c>
      <c r="D21" s="122"/>
      <c r="E21" s="160">
        <v>43395</v>
      </c>
      <c r="F21" s="163">
        <f t="shared" si="6"/>
        <v>43398</v>
      </c>
      <c r="G21" s="62">
        <v>4</v>
      </c>
      <c r="H21" s="63">
        <v>1</v>
      </c>
      <c r="I21" s="64">
        <f t="shared" si="4"/>
        <v>4</v>
      </c>
      <c r="J21" s="94"/>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row>
    <row r="22" spans="1:66" s="61" customFormat="1" ht="18" x14ac:dyDescent="0.15">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121" t="s">
        <v>159</v>
      </c>
      <c r="D22" s="122"/>
      <c r="E22" s="160">
        <v>43395</v>
      </c>
      <c r="F22" s="163">
        <f t="shared" si="6"/>
        <v>43398</v>
      </c>
      <c r="G22" s="62">
        <v>4</v>
      </c>
      <c r="H22" s="63">
        <v>1</v>
      </c>
      <c r="I22" s="64">
        <f t="shared" si="4"/>
        <v>4</v>
      </c>
      <c r="J22" s="94"/>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c r="AX22" s="105"/>
      <c r="AY22" s="105"/>
      <c r="AZ22" s="105"/>
      <c r="BA22" s="105"/>
      <c r="BB22" s="105"/>
      <c r="BC22" s="105"/>
      <c r="BD22" s="105"/>
      <c r="BE22" s="105"/>
      <c r="BF22" s="105"/>
      <c r="BG22" s="105"/>
      <c r="BH22" s="105"/>
      <c r="BI22" s="105"/>
      <c r="BJ22" s="105"/>
      <c r="BK22" s="105"/>
      <c r="BL22" s="105"/>
      <c r="BM22" s="105"/>
      <c r="BN22" s="105"/>
    </row>
    <row r="23" spans="1:66" s="61" customFormat="1" ht="18" x14ac:dyDescent="0.15">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3" s="121" t="s">
        <v>160</v>
      </c>
      <c r="D23" s="122"/>
      <c r="E23" s="160">
        <v>43395</v>
      </c>
      <c r="F23" s="163">
        <f t="shared" si="6"/>
        <v>43398</v>
      </c>
      <c r="G23" s="62">
        <v>4</v>
      </c>
      <c r="H23" s="63">
        <v>1</v>
      </c>
      <c r="I23" s="64">
        <f t="shared" si="4"/>
        <v>4</v>
      </c>
      <c r="J23" s="94"/>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105"/>
      <c r="BD23" s="105"/>
      <c r="BE23" s="105"/>
      <c r="BF23" s="105"/>
      <c r="BG23" s="105"/>
      <c r="BH23" s="105"/>
      <c r="BI23" s="105"/>
      <c r="BJ23" s="105"/>
      <c r="BK23" s="105"/>
      <c r="BL23" s="105"/>
      <c r="BM23" s="105"/>
      <c r="BN23" s="105"/>
    </row>
    <row r="24" spans="1:66" s="55" customFormat="1" ht="18" x14ac:dyDescent="0.15">
      <c r="A24" s="53" t="str">
        <f>IF(ISERROR(VALUE(SUBSTITUTE(prevWBS,".",""))),"1",IF(ISERROR(FIND("`",SUBSTITUTE(prevWBS,".","`",1))),TEXT(VALUE(prevWBS)+1,"#"),TEXT(VALUE(LEFT(prevWBS,FIND("`",SUBSTITUTE(prevWBS,".","`",1))-1))+1,"#")))</f>
        <v>4</v>
      </c>
      <c r="B24" s="54" t="s">
        <v>147</v>
      </c>
      <c r="D24" s="56"/>
      <c r="E24" s="161"/>
      <c r="F24" s="161" t="str">
        <f t="shared" si="6"/>
        <v xml:space="preserve"> - </v>
      </c>
      <c r="G24" s="57"/>
      <c r="H24" s="58"/>
      <c r="I24" s="59" t="str">
        <f t="shared" si="4"/>
        <v xml:space="preserve"> - </v>
      </c>
      <c r="J24" s="95"/>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1" customFormat="1" ht="18" x14ac:dyDescent="0.15">
      <c r="A25" s="60" t="str">
        <f t="shared" ref="A25:A30"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121" t="s">
        <v>167</v>
      </c>
      <c r="D25" s="122"/>
      <c r="E25" s="160">
        <v>43402</v>
      </c>
      <c r="F25" s="163">
        <f t="shared" si="6"/>
        <v>43402</v>
      </c>
      <c r="G25" s="62">
        <v>1</v>
      </c>
      <c r="H25" s="63">
        <v>1</v>
      </c>
      <c r="I25" s="64">
        <f t="shared" si="4"/>
        <v>1</v>
      </c>
      <c r="J25" s="94"/>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c r="BE25" s="105"/>
      <c r="BF25" s="105"/>
      <c r="BG25" s="105"/>
      <c r="BH25" s="105"/>
      <c r="BI25" s="105"/>
      <c r="BJ25" s="105"/>
      <c r="BK25" s="105"/>
      <c r="BL25" s="105"/>
      <c r="BM25" s="105"/>
      <c r="BN25" s="105"/>
    </row>
    <row r="26" spans="1:66" s="61" customFormat="1" ht="18" x14ac:dyDescent="0.15">
      <c r="A26" s="60" t="str">
        <f t="shared" si="11"/>
        <v>4.2</v>
      </c>
      <c r="B26" s="121" t="s">
        <v>161</v>
      </c>
      <c r="D26" s="122"/>
      <c r="E26" s="160">
        <v>43402</v>
      </c>
      <c r="F26" s="163">
        <f t="shared" si="6"/>
        <v>43406</v>
      </c>
      <c r="G26" s="62">
        <v>5</v>
      </c>
      <c r="H26" s="63">
        <v>1</v>
      </c>
      <c r="I26" s="64">
        <f t="shared" si="4"/>
        <v>5</v>
      </c>
      <c r="J26" s="94"/>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row>
    <row r="27" spans="1:66" s="61" customFormat="1" ht="18" x14ac:dyDescent="0.15">
      <c r="A27" s="60" t="str">
        <f t="shared" si="11"/>
        <v>4.3</v>
      </c>
      <c r="B27" s="121" t="s">
        <v>162</v>
      </c>
      <c r="D27" s="122"/>
      <c r="E27" s="160">
        <v>43409</v>
      </c>
      <c r="F27" s="163">
        <f t="shared" si="6"/>
        <v>43420</v>
      </c>
      <c r="G27" s="62">
        <v>12</v>
      </c>
      <c r="H27" s="63">
        <v>1</v>
      </c>
      <c r="I27" s="64">
        <f t="shared" si="4"/>
        <v>10</v>
      </c>
      <c r="J27" s="94"/>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05"/>
      <c r="BH27" s="105"/>
      <c r="BI27" s="105"/>
      <c r="BJ27" s="105"/>
      <c r="BK27" s="105"/>
      <c r="BL27" s="105"/>
      <c r="BM27" s="105"/>
      <c r="BN27" s="105"/>
    </row>
    <row r="28" spans="1:66" s="61" customFormat="1" ht="18" x14ac:dyDescent="0.15">
      <c r="A28" s="60" t="str">
        <f t="shared" si="11"/>
        <v>4.4</v>
      </c>
      <c r="B28" s="121" t="s">
        <v>163</v>
      </c>
      <c r="D28" s="122"/>
      <c r="E28" s="160">
        <v>43416</v>
      </c>
      <c r="F28" s="163">
        <f t="shared" si="6"/>
        <v>43422</v>
      </c>
      <c r="G28" s="62">
        <v>7</v>
      </c>
      <c r="H28" s="63">
        <v>1</v>
      </c>
      <c r="I28" s="64">
        <f t="shared" si="4"/>
        <v>5</v>
      </c>
      <c r="J28" s="94"/>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L28" s="105"/>
      <c r="BM28" s="105"/>
      <c r="BN28" s="105"/>
    </row>
    <row r="29" spans="1:66" s="61" customFormat="1" ht="18" x14ac:dyDescent="0.15">
      <c r="A29" s="60" t="str">
        <f t="shared" si="11"/>
        <v>4.5</v>
      </c>
      <c r="B29" s="121" t="s">
        <v>165</v>
      </c>
      <c r="D29" s="122"/>
      <c r="E29" s="160">
        <v>43416</v>
      </c>
      <c r="F29" s="163">
        <f t="shared" ref="F29" si="12">IF(ISBLANK(E29)," - ",IF(G29=0,E29,E29+G29-1))</f>
        <v>43422</v>
      </c>
      <c r="G29" s="62">
        <v>7</v>
      </c>
      <c r="H29" s="63">
        <v>1</v>
      </c>
      <c r="I29" s="64">
        <f t="shared" ref="I29" si="13">IF(OR(F29=0,E29=0)," - ",NETWORKDAYS(E29,F29))</f>
        <v>5</v>
      </c>
      <c r="J29" s="94"/>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row>
    <row r="30" spans="1:66" s="61" customFormat="1" ht="18" x14ac:dyDescent="0.15">
      <c r="A30" s="60" t="str">
        <f t="shared" si="11"/>
        <v>4.6</v>
      </c>
      <c r="B30" s="121" t="s">
        <v>164</v>
      </c>
      <c r="D30" s="122"/>
      <c r="E30" s="160">
        <v>43416</v>
      </c>
      <c r="F30" s="163">
        <f t="shared" si="6"/>
        <v>43422</v>
      </c>
      <c r="G30" s="62">
        <v>7</v>
      </c>
      <c r="H30" s="63">
        <v>1</v>
      </c>
      <c r="I30" s="64">
        <f t="shared" si="4"/>
        <v>5</v>
      </c>
      <c r="J30" s="94"/>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row>
    <row r="31" spans="1:66" s="70" customFormat="1" ht="18" x14ac:dyDescent="0.15">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31" s="81" t="s">
        <v>168</v>
      </c>
      <c r="C31" s="81"/>
      <c r="D31" s="79"/>
      <c r="E31" s="160">
        <v>43423</v>
      </c>
      <c r="F31" s="163">
        <f t="shared" si="6"/>
        <v>43429</v>
      </c>
      <c r="G31" s="62">
        <v>7</v>
      </c>
      <c r="H31" s="63">
        <v>1</v>
      </c>
      <c r="I31" s="80">
        <f t="shared" si="4"/>
        <v>5</v>
      </c>
      <c r="J31" s="98"/>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c r="BG31" s="105"/>
      <c r="BH31" s="105"/>
      <c r="BI31" s="105"/>
      <c r="BJ31" s="105"/>
      <c r="BK31" s="105"/>
      <c r="BL31" s="105"/>
      <c r="BM31" s="105"/>
      <c r="BN31" s="105"/>
    </row>
    <row r="32" spans="1:66" s="70" customFormat="1" ht="18" x14ac:dyDescent="0.15">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4.8</v>
      </c>
      <c r="B32" s="81" t="s">
        <v>178</v>
      </c>
      <c r="C32" s="81"/>
      <c r="D32" s="79"/>
      <c r="E32" s="160">
        <v>43423</v>
      </c>
      <c r="F32" s="163">
        <f t="shared" ref="F32" si="14">IF(ISBLANK(E32)," - ",IF(G32=0,E32,E32+G32-1))</f>
        <v>43429</v>
      </c>
      <c r="G32" s="62">
        <v>7</v>
      </c>
      <c r="H32" s="63">
        <v>1</v>
      </c>
      <c r="I32" s="80">
        <f t="shared" ref="I32" si="15">IF(OR(F32=0,E32=0)," - ",NETWORKDAYS(E32,F32))</f>
        <v>5</v>
      </c>
      <c r="J32" s="98"/>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row>
    <row r="33" spans="1:66" s="55" customFormat="1" ht="18" x14ac:dyDescent="0.15">
      <c r="A33" s="53" t="str">
        <f>IF(ISERROR(VALUE(SUBSTITUTE(prevWBS,".",""))),"1",IF(ISERROR(FIND("`",SUBSTITUTE(prevWBS,".","`",1))),TEXT(VALUE(prevWBS)+1,"#"),TEXT(VALUE(LEFT(prevWBS,FIND("`",SUBSTITUTE(prevWBS,".","`",1))-1))+1,"#")))</f>
        <v>5</v>
      </c>
      <c r="B33" s="54" t="s">
        <v>150</v>
      </c>
      <c r="D33" s="56"/>
      <c r="E33" s="161"/>
      <c r="F33" s="161" t="str">
        <f t="shared" ref="F33:F34" si="16">IF(ISBLANK(E33)," - ",IF(G33=0,E33,E33+G33-1))</f>
        <v xml:space="preserve"> - </v>
      </c>
      <c r="G33" s="57"/>
      <c r="H33" s="58"/>
      <c r="I33" s="59" t="str">
        <f t="shared" ref="I33:I34" si="17">IF(OR(F33=0,E33=0)," - ",NETWORKDAYS(E33,F33))</f>
        <v xml:space="preserve"> - </v>
      </c>
      <c r="J33" s="95"/>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70" customFormat="1" ht="18" x14ac:dyDescent="0.15">
      <c r="A34" s="60" t="str">
        <f t="shared" ref="A34:A39"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4" s="81" t="s">
        <v>179</v>
      </c>
      <c r="C34" s="81"/>
      <c r="D34" s="79"/>
      <c r="E34" s="160">
        <v>43430</v>
      </c>
      <c r="F34" s="163">
        <f t="shared" si="16"/>
        <v>43436</v>
      </c>
      <c r="G34" s="62">
        <v>7</v>
      </c>
      <c r="H34" s="63">
        <v>1</v>
      </c>
      <c r="I34" s="80">
        <f t="shared" si="17"/>
        <v>5</v>
      </c>
      <c r="J34" s="98"/>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row>
    <row r="35" spans="1:66" s="70" customFormat="1" ht="18" x14ac:dyDescent="0.15">
      <c r="A35" s="60" t="str">
        <f t="shared" si="18"/>
        <v>5.2</v>
      </c>
      <c r="B35" s="81" t="s">
        <v>182</v>
      </c>
      <c r="C35" s="81"/>
      <c r="D35" s="79"/>
      <c r="E35" s="160">
        <v>43430</v>
      </c>
      <c r="F35" s="163">
        <f t="shared" ref="F35:F36" si="19">IF(ISBLANK(E35)," - ",IF(G35=0,E35,E35+G35-1))</f>
        <v>43433</v>
      </c>
      <c r="G35" s="62">
        <v>4</v>
      </c>
      <c r="H35" s="63">
        <v>1</v>
      </c>
      <c r="I35" s="80">
        <f t="shared" ref="I35:I36" si="20">IF(OR(F35=0,E35=0)," - ",NETWORKDAYS(E35,F35))</f>
        <v>4</v>
      </c>
      <c r="J35" s="98"/>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row>
    <row r="36" spans="1:66" s="70" customFormat="1" ht="18" x14ac:dyDescent="0.15">
      <c r="A36" s="60" t="str">
        <f t="shared" si="18"/>
        <v>5.3</v>
      </c>
      <c r="B36" s="81" t="s">
        <v>180</v>
      </c>
      <c r="C36" s="81"/>
      <c r="D36" s="79"/>
      <c r="E36" s="160">
        <v>43430</v>
      </c>
      <c r="F36" s="163">
        <f t="shared" si="19"/>
        <v>43436</v>
      </c>
      <c r="G36" s="62">
        <v>7</v>
      </c>
      <c r="H36" s="63">
        <v>0.5</v>
      </c>
      <c r="I36" s="80">
        <f t="shared" si="20"/>
        <v>5</v>
      </c>
      <c r="J36" s="98"/>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row>
    <row r="37" spans="1:66" s="70" customFormat="1" ht="18" x14ac:dyDescent="0.15">
      <c r="A37" s="60" t="str">
        <f t="shared" si="18"/>
        <v>5.4</v>
      </c>
      <c r="B37" s="81" t="s">
        <v>183</v>
      </c>
      <c r="C37" s="81"/>
      <c r="D37" s="79"/>
      <c r="E37" s="160">
        <v>43430</v>
      </c>
      <c r="F37" s="163">
        <f t="shared" ref="F37:F39" si="21">IF(ISBLANK(E37)," - ",IF(G37=0,E37,E37+G37-1))</f>
        <v>43433</v>
      </c>
      <c r="G37" s="62">
        <v>4</v>
      </c>
      <c r="H37" s="63">
        <v>0</v>
      </c>
      <c r="I37" s="80">
        <f t="shared" ref="I37:I39" si="22">IF(OR(F37=0,E37=0)," - ",NETWORKDAYS(E37,F37))</f>
        <v>4</v>
      </c>
      <c r="J37" s="98"/>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row>
    <row r="38" spans="1:66" s="70" customFormat="1" ht="18" x14ac:dyDescent="0.15">
      <c r="A38" s="60" t="str">
        <f t="shared" si="18"/>
        <v>5.5</v>
      </c>
      <c r="B38" s="81" t="s">
        <v>181</v>
      </c>
      <c r="C38" s="81"/>
      <c r="D38" s="79"/>
      <c r="E38" s="160">
        <v>43430</v>
      </c>
      <c r="F38" s="163">
        <f t="shared" si="21"/>
        <v>43439</v>
      </c>
      <c r="G38" s="62">
        <v>10</v>
      </c>
      <c r="H38" s="63"/>
      <c r="I38" s="80">
        <f t="shared" si="22"/>
        <v>8</v>
      </c>
      <c r="J38" s="98"/>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row>
    <row r="39" spans="1:66" s="70" customFormat="1" ht="18" x14ac:dyDescent="0.15">
      <c r="A39" s="60" t="str">
        <f t="shared" si="18"/>
        <v>5.6</v>
      </c>
      <c r="B39" s="81" t="s">
        <v>184</v>
      </c>
      <c r="C39" s="81"/>
      <c r="D39" s="79"/>
      <c r="E39" s="160">
        <v>43430</v>
      </c>
      <c r="F39" s="163">
        <f t="shared" si="21"/>
        <v>43438</v>
      </c>
      <c r="G39" s="62">
        <v>9</v>
      </c>
      <c r="H39" s="63">
        <v>0.25</v>
      </c>
      <c r="I39" s="80">
        <f t="shared" si="22"/>
        <v>7</v>
      </c>
      <c r="J39" s="98"/>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c r="AN39" s="105"/>
      <c r="AO39" s="105"/>
      <c r="AP39" s="105"/>
      <c r="AQ39" s="105"/>
      <c r="AR39" s="105"/>
      <c r="AS39" s="105"/>
      <c r="AT39" s="105"/>
      <c r="AU39" s="105"/>
      <c r="AV39" s="105"/>
      <c r="AW39" s="105"/>
      <c r="AX39" s="105"/>
      <c r="AY39" s="105"/>
      <c r="AZ39" s="105"/>
      <c r="BA39" s="105"/>
      <c r="BB39" s="105"/>
      <c r="BC39" s="105"/>
      <c r="BD39" s="105"/>
      <c r="BE39" s="105"/>
      <c r="BF39" s="105"/>
      <c r="BG39" s="105"/>
      <c r="BH39" s="105"/>
      <c r="BI39" s="105"/>
      <c r="BJ39" s="105"/>
      <c r="BK39" s="105"/>
      <c r="BL39" s="105"/>
      <c r="BM39" s="105"/>
      <c r="BN39" s="105"/>
    </row>
    <row r="40" spans="1:66" s="55" customFormat="1" ht="18" x14ac:dyDescent="0.15">
      <c r="A40" s="53" t="str">
        <f>IF(ISERROR(VALUE(SUBSTITUTE(prevWBS,".",""))),"1",IF(ISERROR(FIND("`",SUBSTITUTE(prevWBS,".","`",1))),TEXT(VALUE(prevWBS)+1,"#"),TEXT(VALUE(LEFT(prevWBS,FIND("`",SUBSTITUTE(prevWBS,".","`",1))-1))+1,"#")))</f>
        <v>6</v>
      </c>
      <c r="B40" s="54" t="s">
        <v>151</v>
      </c>
      <c r="D40" s="56"/>
      <c r="E40" s="161"/>
      <c r="F40" s="161" t="str">
        <f t="shared" ref="F40:F41" si="23">IF(ISBLANK(E40)," - ",IF(G40=0,E40,E40+G40-1))</f>
        <v xml:space="preserve"> - </v>
      </c>
      <c r="G40" s="57"/>
      <c r="H40" s="58"/>
      <c r="I40" s="59" t="str">
        <f t="shared" ref="I40:I41" si="24">IF(OR(F40=0,E40=0)," - ",NETWORKDAYS(E40,F40))</f>
        <v xml:space="preserve"> - </v>
      </c>
      <c r="J40" s="95"/>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70" customFormat="1" ht="18" x14ac:dyDescent="0.15">
      <c r="A4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1" s="81"/>
      <c r="C41" s="81"/>
      <c r="D41" s="79"/>
      <c r="E41" s="160"/>
      <c r="F41" s="163" t="str">
        <f t="shared" si="23"/>
        <v xml:space="preserve"> - </v>
      </c>
      <c r="G41" s="62"/>
      <c r="H41" s="63"/>
      <c r="I41" s="80" t="str">
        <f t="shared" si="24"/>
        <v xml:space="preserve"> - </v>
      </c>
      <c r="J41" s="98"/>
      <c r="K41" s="105"/>
      <c r="L41" s="105"/>
      <c r="M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c r="AN41" s="105"/>
      <c r="AO41" s="105"/>
      <c r="AP41" s="105"/>
      <c r="AQ41" s="105"/>
      <c r="AR41" s="105"/>
      <c r="AS41" s="105"/>
      <c r="AT41" s="105"/>
      <c r="AU41" s="105"/>
      <c r="AV41" s="105"/>
      <c r="AW41" s="105"/>
      <c r="AX41" s="105"/>
      <c r="AY41" s="105"/>
      <c r="AZ41" s="105"/>
      <c r="BA41" s="105"/>
      <c r="BB41" s="105"/>
      <c r="BC41" s="105"/>
      <c r="BD41" s="105"/>
      <c r="BE41" s="105"/>
      <c r="BF41" s="105"/>
      <c r="BG41" s="105"/>
      <c r="BH41" s="105"/>
      <c r="BI41" s="105"/>
      <c r="BJ41" s="105"/>
      <c r="BK41" s="105"/>
      <c r="BL41" s="105"/>
      <c r="BM41" s="105"/>
      <c r="BN41" s="105"/>
    </row>
    <row r="42" spans="1:66" s="55" customFormat="1" ht="18" x14ac:dyDescent="0.15">
      <c r="A42" s="53" t="str">
        <f>IF(ISERROR(VALUE(SUBSTITUTE(prevWBS,".",""))),"1",IF(ISERROR(FIND("`",SUBSTITUTE(prevWBS,".","`",1))),TEXT(VALUE(prevWBS)+1,"#"),TEXT(VALUE(LEFT(prevWBS,FIND("`",SUBSTITUTE(prevWBS,".","`",1))-1))+1,"#")))</f>
        <v>7</v>
      </c>
      <c r="B42" s="54" t="s">
        <v>153</v>
      </c>
      <c r="D42" s="56"/>
      <c r="E42" s="161"/>
      <c r="F42" s="161" t="str">
        <f t="shared" ref="F42:F43" si="25">IF(ISBLANK(E42)," - ",IF(G42=0,E42,E42+G42-1))</f>
        <v xml:space="preserve"> - </v>
      </c>
      <c r="G42" s="57"/>
      <c r="H42" s="58"/>
      <c r="I42" s="59" t="str">
        <f t="shared" ref="I42:I43" si="26">IF(OR(F42=0,E42=0)," - ",NETWORKDAYS(E42,F42))</f>
        <v xml:space="preserve"> - </v>
      </c>
      <c r="J42" s="95"/>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70" customFormat="1" ht="18" x14ac:dyDescent="0.15">
      <c r="A43" s="60" t="str">
        <f t="shared" ref="A43:A53" si="2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3" s="81" t="s">
        <v>169</v>
      </c>
      <c r="C43" s="81"/>
      <c r="D43" s="79"/>
      <c r="E43" s="160">
        <v>43381</v>
      </c>
      <c r="F43" s="163">
        <f t="shared" si="25"/>
        <v>43384</v>
      </c>
      <c r="G43" s="62">
        <v>4</v>
      </c>
      <c r="H43" s="63">
        <v>1</v>
      </c>
      <c r="I43" s="80">
        <f t="shared" si="26"/>
        <v>4</v>
      </c>
      <c r="J43" s="98"/>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row>
    <row r="44" spans="1:66" s="70" customFormat="1" ht="18" x14ac:dyDescent="0.15">
      <c r="A44" s="60" t="str">
        <f t="shared" si="27"/>
        <v>7.2</v>
      </c>
      <c r="B44" s="81" t="s">
        <v>170</v>
      </c>
      <c r="C44" s="81"/>
      <c r="D44" s="79"/>
      <c r="E44" s="160">
        <v>43388</v>
      </c>
      <c r="F44" s="163">
        <f t="shared" ref="F44:F62" si="28">IF(ISBLANK(E44)," - ",IF(G44=0,E44,E44+G44-1))</f>
        <v>43391</v>
      </c>
      <c r="G44" s="62">
        <v>4</v>
      </c>
      <c r="H44" s="63">
        <v>1</v>
      </c>
      <c r="I44" s="80">
        <f t="shared" ref="I44:I62" si="29">IF(OR(F44=0,E44=0)," - ",NETWORKDAYS(E44,F44))</f>
        <v>4</v>
      </c>
      <c r="J44" s="98"/>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row>
    <row r="45" spans="1:66" s="70" customFormat="1" ht="18" x14ac:dyDescent="0.15">
      <c r="A45" s="60" t="str">
        <f t="shared" si="27"/>
        <v>7.3</v>
      </c>
      <c r="B45" s="81" t="s">
        <v>171</v>
      </c>
      <c r="C45" s="81"/>
      <c r="D45" s="79"/>
      <c r="E45" s="160">
        <v>43388</v>
      </c>
      <c r="F45" s="163">
        <f t="shared" si="28"/>
        <v>43391</v>
      </c>
      <c r="G45" s="62">
        <v>4</v>
      </c>
      <c r="H45" s="63"/>
      <c r="I45" s="80">
        <f t="shared" si="29"/>
        <v>4</v>
      </c>
      <c r="J45" s="98"/>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row>
    <row r="46" spans="1:66" s="70" customFormat="1" ht="18" x14ac:dyDescent="0.15">
      <c r="A46" s="60" t="str">
        <f t="shared" si="27"/>
        <v>7.4</v>
      </c>
      <c r="B46" s="81" t="s">
        <v>172</v>
      </c>
      <c r="C46" s="81"/>
      <c r="D46" s="79"/>
      <c r="E46" s="160">
        <v>43423</v>
      </c>
      <c r="F46" s="163">
        <f t="shared" si="28"/>
        <v>43429</v>
      </c>
      <c r="G46" s="62">
        <v>7</v>
      </c>
      <c r="H46" s="63">
        <v>1</v>
      </c>
      <c r="I46" s="80">
        <f t="shared" si="29"/>
        <v>5</v>
      </c>
      <c r="J46" s="98"/>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row>
    <row r="47" spans="1:66" s="70" customFormat="1" ht="18" x14ac:dyDescent="0.15">
      <c r="A47" s="60" t="str">
        <f t="shared" si="27"/>
        <v>7.5</v>
      </c>
      <c r="B47" s="81" t="s">
        <v>147</v>
      </c>
      <c r="C47" s="81"/>
      <c r="D47" s="79"/>
      <c r="E47" s="160">
        <v>43430</v>
      </c>
      <c r="F47" s="163">
        <f t="shared" si="28"/>
        <v>43436</v>
      </c>
      <c r="G47" s="62">
        <v>7</v>
      </c>
      <c r="H47" s="63">
        <v>0.5</v>
      </c>
      <c r="I47" s="80">
        <f t="shared" si="29"/>
        <v>5</v>
      </c>
      <c r="J47" s="98"/>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row>
    <row r="48" spans="1:66" s="70" customFormat="1" ht="18" x14ac:dyDescent="0.15">
      <c r="A48" s="60" t="str">
        <f t="shared" si="27"/>
        <v>7.6</v>
      </c>
      <c r="B48" s="81" t="s">
        <v>173</v>
      </c>
      <c r="C48" s="81"/>
      <c r="D48" s="79"/>
      <c r="E48" s="160">
        <v>43423</v>
      </c>
      <c r="F48" s="163">
        <f t="shared" ref="F48:F52" si="30">IF(ISBLANK(E48)," - ",IF(G48=0,E48,E48+G48-1))</f>
        <v>43429</v>
      </c>
      <c r="G48" s="62">
        <v>7</v>
      </c>
      <c r="H48" s="63">
        <v>1</v>
      </c>
      <c r="I48" s="80">
        <f t="shared" ref="I48:I52" si="31">IF(OR(F48=0,E48=0)," - ",NETWORKDAYS(E48,F48))</f>
        <v>5</v>
      </c>
      <c r="J48" s="98"/>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row>
    <row r="49" spans="1:66" s="70" customFormat="1" ht="18" x14ac:dyDescent="0.15">
      <c r="A49" s="60" t="str">
        <f t="shared" si="27"/>
        <v>7.7</v>
      </c>
      <c r="B49" s="81" t="s">
        <v>175</v>
      </c>
      <c r="C49" s="81"/>
      <c r="D49" s="79"/>
      <c r="E49" s="160">
        <v>43437</v>
      </c>
      <c r="F49" s="163">
        <f>IF(ISBLANK(E49)," - ",IF(G49=0,E49,E49+G49-1))</f>
        <v>43442</v>
      </c>
      <c r="G49" s="62">
        <v>6</v>
      </c>
      <c r="H49" s="63">
        <v>1</v>
      </c>
      <c r="I49" s="80">
        <f>IF(OR(F49=0,E49=0)," - ",NETWORKDAYS(E49,F49))</f>
        <v>5</v>
      </c>
      <c r="J49" s="98"/>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row>
    <row r="50" spans="1:66" s="70" customFormat="1" ht="18" x14ac:dyDescent="0.15">
      <c r="A50" s="60" t="str">
        <f t="shared" si="27"/>
        <v>7.8</v>
      </c>
      <c r="B50" s="81" t="s">
        <v>186</v>
      </c>
      <c r="C50" s="81"/>
      <c r="D50" s="79"/>
      <c r="E50" s="160">
        <v>43437</v>
      </c>
      <c r="F50" s="163">
        <f>IF(ISBLANK(E50)," - ",IF(G50=0,E50,E50+G50-1))</f>
        <v>43442</v>
      </c>
      <c r="G50" s="62">
        <v>6</v>
      </c>
      <c r="H50" s="63"/>
      <c r="I50" s="80">
        <f>IF(OR(F50=0,E50=0)," - ",NETWORKDAYS(E50,F50))</f>
        <v>5</v>
      </c>
      <c r="J50" s="98"/>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row>
    <row r="51" spans="1:66" s="70" customFormat="1" ht="18" x14ac:dyDescent="0.15">
      <c r="A51" s="60" t="str">
        <f t="shared" si="27"/>
        <v>7.9</v>
      </c>
      <c r="B51" s="81" t="s">
        <v>174</v>
      </c>
      <c r="C51" s="81"/>
      <c r="D51" s="79"/>
      <c r="E51" s="160">
        <v>43388</v>
      </c>
      <c r="F51" s="163">
        <f t="shared" si="30"/>
        <v>43391</v>
      </c>
      <c r="G51" s="62">
        <v>4</v>
      </c>
      <c r="H51" s="63">
        <v>1</v>
      </c>
      <c r="I51" s="80">
        <f t="shared" si="31"/>
        <v>4</v>
      </c>
      <c r="J51" s="98"/>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row>
    <row r="52" spans="1:66" s="70" customFormat="1" ht="18" x14ac:dyDescent="0.15">
      <c r="A52" s="60" t="str">
        <f t="shared" si="27"/>
        <v>7.10</v>
      </c>
      <c r="B52" s="81" t="s">
        <v>176</v>
      </c>
      <c r="C52" s="81"/>
      <c r="D52" s="79"/>
      <c r="E52" s="160">
        <v>43437</v>
      </c>
      <c r="F52" s="163">
        <f t="shared" si="30"/>
        <v>43442</v>
      </c>
      <c r="G52" s="62">
        <v>6</v>
      </c>
      <c r="H52" s="63"/>
      <c r="I52" s="80">
        <f t="shared" si="31"/>
        <v>5</v>
      </c>
      <c r="J52" s="98"/>
      <c r="K52" s="105"/>
      <c r="L52" s="105"/>
      <c r="M52" s="105"/>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row>
    <row r="53" spans="1:66" s="70" customFormat="1" ht="18" x14ac:dyDescent="0.15">
      <c r="A53" s="60" t="str">
        <f t="shared" si="27"/>
        <v>7.11</v>
      </c>
      <c r="B53" s="81" t="s">
        <v>185</v>
      </c>
      <c r="C53" s="81"/>
      <c r="D53" s="79"/>
      <c r="E53" s="160">
        <v>43437</v>
      </c>
      <c r="F53" s="163">
        <f>IF(ISBLANK(E53)," - ",IF(G53=0,E53,E53+G53-1))</f>
        <v>43442</v>
      </c>
      <c r="G53" s="62">
        <v>6</v>
      </c>
      <c r="H53" s="63">
        <v>1</v>
      </c>
      <c r="I53" s="80">
        <f>IF(OR(F53=0,E53=0)," - ",NETWORKDAYS(E53,F53))</f>
        <v>5</v>
      </c>
      <c r="J53" s="98"/>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row>
    <row r="54" spans="1:66" s="70" customFormat="1" ht="18" x14ac:dyDescent="0.15">
      <c r="A5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7.12</v>
      </c>
      <c r="B54" s="81" t="s">
        <v>177</v>
      </c>
      <c r="C54" s="81"/>
      <c r="D54" s="79"/>
      <c r="E54" s="160">
        <v>43446</v>
      </c>
      <c r="F54" s="163">
        <f>IF(ISBLANK(E54)," - ",IF(G54=0,E54,E54+G54-1))</f>
        <v>43446</v>
      </c>
      <c r="G54" s="62">
        <v>1</v>
      </c>
      <c r="H54" s="63"/>
      <c r="I54" s="80">
        <f>IF(OR(F54=0,E54=0)," - ",NETWORKDAYS(E54,F54))</f>
        <v>1</v>
      </c>
      <c r="J54" s="98"/>
      <c r="K54" s="105"/>
      <c r="L54" s="105"/>
      <c r="M54" s="105"/>
      <c r="N54" s="105"/>
      <c r="O54" s="105"/>
      <c r="P54" s="105"/>
      <c r="Q54" s="105"/>
      <c r="R54" s="105"/>
      <c r="S54" s="105"/>
      <c r="T54" s="105"/>
      <c r="U54" s="105"/>
      <c r="V54" s="105"/>
      <c r="W54" s="105"/>
      <c r="X54" s="105"/>
      <c r="Y54" s="105"/>
      <c r="Z54" s="105"/>
      <c r="AA54" s="105"/>
      <c r="AB54" s="105"/>
      <c r="AC54" s="105"/>
      <c r="AD54" s="105"/>
      <c r="AE54" s="105"/>
      <c r="AF54" s="105"/>
      <c r="AG54" s="105"/>
      <c r="AH54" s="105"/>
      <c r="AI54" s="105"/>
      <c r="AJ54" s="105"/>
      <c r="AK54" s="105"/>
      <c r="AL54" s="105"/>
      <c r="AM54" s="105"/>
      <c r="AN54" s="105"/>
      <c r="AO54" s="105"/>
      <c r="AP54" s="105"/>
      <c r="AQ54" s="105"/>
      <c r="AR54" s="105"/>
      <c r="AS54" s="105"/>
      <c r="AT54" s="105"/>
      <c r="AU54" s="105"/>
      <c r="AV54" s="105"/>
      <c r="AW54" s="105"/>
      <c r="AX54" s="105"/>
      <c r="AY54" s="105"/>
      <c r="AZ54" s="105"/>
      <c r="BA54" s="105"/>
      <c r="BB54" s="105"/>
      <c r="BC54" s="105"/>
      <c r="BD54" s="105"/>
      <c r="BE54" s="105"/>
      <c r="BF54" s="105"/>
      <c r="BG54" s="105"/>
      <c r="BH54" s="105"/>
      <c r="BI54" s="105"/>
      <c r="BJ54" s="105"/>
      <c r="BK54" s="105"/>
      <c r="BL54" s="105"/>
      <c r="BM54" s="105"/>
      <c r="BN54" s="105"/>
    </row>
    <row r="55" spans="1:66" s="55" customFormat="1" ht="18" x14ac:dyDescent="0.15">
      <c r="A55" s="53" t="str">
        <f>IF(ISERROR(VALUE(SUBSTITUTE(prevWBS,".",""))),"1",IF(ISERROR(FIND("`",SUBSTITUTE(prevWBS,".","`",1))),TEXT(VALUE(prevWBS)+1,"#"),TEXT(VALUE(LEFT(prevWBS,FIND("`",SUBSTITUTE(prevWBS,".","`",1))-1))+1,"#")))</f>
        <v>8</v>
      </c>
      <c r="B55" s="54" t="s">
        <v>152</v>
      </c>
      <c r="D55" s="56"/>
      <c r="E55" s="161"/>
      <c r="F55" s="161" t="str">
        <f>IF(ISBLANK(E55)," - ",IF(G55=0,E55,E55+G55-1))</f>
        <v xml:space="preserve"> - </v>
      </c>
      <c r="G55" s="57"/>
      <c r="H55" s="58"/>
      <c r="I55" s="59" t="str">
        <f>IF(OR(F55=0,E55=0)," - ",NETWORKDAYS(E55,F55))</f>
        <v xml:space="preserve"> - </v>
      </c>
      <c r="J55" s="95"/>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row>
    <row r="56" spans="1:66" s="70" customFormat="1" ht="18" x14ac:dyDescent="0.15">
      <c r="A5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56" s="81"/>
      <c r="C56" s="81"/>
      <c r="D56" s="79"/>
      <c r="E56" s="160"/>
      <c r="F56" s="163" t="str">
        <f>IF(ISBLANK(E56)," - ",IF(G56=0,E56,E56+G56-1))</f>
        <v xml:space="preserve"> - </v>
      </c>
      <c r="G56" s="62"/>
      <c r="H56" s="63"/>
      <c r="I56" s="80" t="str">
        <f>IF(OR(F56=0,E56=0)," - ",NETWORKDAYS(E56,F56))</f>
        <v xml:space="preserve"> - </v>
      </c>
      <c r="J56" s="98"/>
      <c r="K56" s="105"/>
      <c r="L56" s="105"/>
      <c r="M56" s="105"/>
      <c r="N56" s="105"/>
      <c r="O56" s="105"/>
      <c r="P56" s="105"/>
      <c r="Q56" s="105"/>
      <c r="R56" s="105"/>
      <c r="S56" s="105"/>
      <c r="T56" s="105"/>
      <c r="U56" s="105"/>
      <c r="V56" s="105"/>
      <c r="W56" s="105"/>
      <c r="X56" s="105"/>
      <c r="Y56" s="105"/>
      <c r="Z56" s="105"/>
      <c r="AA56" s="105"/>
      <c r="AB56" s="105"/>
      <c r="AC56" s="105"/>
      <c r="AD56" s="105"/>
      <c r="AE56" s="105"/>
      <c r="AF56" s="105"/>
      <c r="AG56" s="105"/>
      <c r="AH56" s="105"/>
      <c r="AI56" s="105"/>
      <c r="AJ56" s="105"/>
      <c r="AK56" s="105"/>
      <c r="AL56" s="105"/>
      <c r="AM56" s="105"/>
      <c r="AN56" s="105"/>
      <c r="AO56" s="105"/>
      <c r="AP56" s="105"/>
      <c r="AQ56" s="105"/>
      <c r="AR56" s="105"/>
      <c r="AS56" s="105"/>
      <c r="AT56" s="105"/>
      <c r="AU56" s="105"/>
      <c r="AV56" s="105"/>
      <c r="AW56" s="105"/>
      <c r="AX56" s="105"/>
      <c r="AY56" s="105"/>
      <c r="AZ56" s="105"/>
      <c r="BA56" s="105"/>
      <c r="BB56" s="105"/>
      <c r="BC56" s="105"/>
      <c r="BD56" s="105"/>
      <c r="BE56" s="105"/>
      <c r="BF56" s="105"/>
      <c r="BG56" s="105"/>
      <c r="BH56" s="105"/>
      <c r="BI56" s="105"/>
      <c r="BJ56" s="105"/>
      <c r="BK56" s="105"/>
      <c r="BL56" s="105"/>
      <c r="BM56" s="105"/>
      <c r="BN56" s="105"/>
    </row>
    <row r="57" spans="1:66" s="55" customFormat="1" ht="19" customHeight="1" x14ac:dyDescent="0.15">
      <c r="A57" s="53" t="str">
        <f>IF(ISERROR(VALUE(SUBSTITUTE(prevWBS,".",""))),"1",IF(ISERROR(FIND("`",SUBSTITUTE(prevWBS,".","`",1))),TEXT(VALUE(prevWBS)+1,"#"),TEXT(VALUE(LEFT(prevWBS,FIND("`",SUBSTITUTE(prevWBS,".","`",1))-1))+1,"#")))</f>
        <v>9</v>
      </c>
      <c r="B57" s="54" t="s">
        <v>154</v>
      </c>
      <c r="D57" s="56"/>
      <c r="E57" s="161"/>
      <c r="F57" s="161" t="str">
        <f t="shared" ref="F57:F58" si="32">IF(ISBLANK(E57)," - ",IF(G57=0,E57,E57+G57-1))</f>
        <v xml:space="preserve"> - </v>
      </c>
      <c r="G57" s="57"/>
      <c r="H57" s="58"/>
      <c r="I57" s="59" t="str">
        <f t="shared" ref="I57:I58" si="33">IF(OR(F57=0,E57=0)," - ",NETWORKDAYS(E57,F57))</f>
        <v xml:space="preserve"> - </v>
      </c>
      <c r="J57" s="95"/>
      <c r="K57" s="106"/>
      <c r="L57" s="106"/>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L57" s="106"/>
      <c r="BM57" s="106"/>
      <c r="BN57" s="106"/>
    </row>
    <row r="58" spans="1:66" s="70" customFormat="1" ht="18" x14ac:dyDescent="0.15">
      <c r="A5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58" s="81"/>
      <c r="C58" s="81"/>
      <c r="D58" s="79"/>
      <c r="E58" s="160"/>
      <c r="F58" s="163" t="str">
        <f t="shared" si="32"/>
        <v xml:space="preserve"> - </v>
      </c>
      <c r="G58" s="62"/>
      <c r="H58" s="63"/>
      <c r="I58" s="80" t="str">
        <f t="shared" si="33"/>
        <v xml:space="preserve"> - </v>
      </c>
      <c r="J58" s="98"/>
      <c r="K58" s="105"/>
      <c r="L58" s="105"/>
      <c r="M58" s="105"/>
      <c r="N58" s="105"/>
      <c r="O58" s="105"/>
      <c r="P58" s="105"/>
      <c r="Q58" s="105"/>
      <c r="R58" s="105"/>
      <c r="S58" s="105"/>
      <c r="T58" s="105"/>
      <c r="U58" s="105"/>
      <c r="V58" s="105"/>
      <c r="W58" s="105"/>
      <c r="X58" s="105"/>
      <c r="Y58" s="105"/>
      <c r="Z58" s="105"/>
      <c r="AA58" s="105"/>
      <c r="AB58" s="105"/>
      <c r="AC58" s="105"/>
      <c r="AD58" s="105"/>
      <c r="AE58" s="105"/>
      <c r="AF58" s="105"/>
      <c r="AG58" s="105"/>
      <c r="AH58" s="105"/>
      <c r="AI58" s="105"/>
      <c r="AJ58" s="105"/>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c r="BJ58" s="105"/>
      <c r="BK58" s="105"/>
      <c r="BL58" s="105"/>
      <c r="BM58" s="105"/>
      <c r="BN58" s="105"/>
    </row>
    <row r="59" spans="1:66" s="55" customFormat="1" ht="18" x14ac:dyDescent="0.15">
      <c r="A59" s="53" t="str">
        <f>IF(ISERROR(VALUE(SUBSTITUTE(prevWBS,".",""))),"1",IF(ISERROR(FIND("`",SUBSTITUTE(prevWBS,".","`",1))),TEXT(VALUE(prevWBS)+1,"#"),TEXT(VALUE(LEFT(prevWBS,FIND("`",SUBSTITUTE(prevWBS,".","`",1))-1))+1,"#")))</f>
        <v>10</v>
      </c>
      <c r="B59" s="54" t="s">
        <v>155</v>
      </c>
      <c r="D59" s="56"/>
      <c r="E59" s="161"/>
      <c r="F59" s="161" t="str">
        <f t="shared" si="28"/>
        <v xml:space="preserve"> - </v>
      </c>
      <c r="G59" s="57"/>
      <c r="H59" s="58"/>
      <c r="I59" s="59" t="str">
        <f t="shared" si="29"/>
        <v xml:space="preserve"> - </v>
      </c>
      <c r="J59" s="95"/>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row>
    <row r="60" spans="1:66" s="70" customFormat="1" ht="18" x14ac:dyDescent="0.15">
      <c r="A6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60" s="81"/>
      <c r="C60" s="81"/>
      <c r="D60" s="79"/>
      <c r="E60" s="160"/>
      <c r="F60" s="163" t="str">
        <f t="shared" si="28"/>
        <v xml:space="preserve"> - </v>
      </c>
      <c r="G60" s="62"/>
      <c r="H60" s="63"/>
      <c r="I60" s="80" t="str">
        <f t="shared" si="29"/>
        <v xml:space="preserve"> - </v>
      </c>
      <c r="J60" s="98"/>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c r="BJ60" s="105"/>
      <c r="BK60" s="105"/>
      <c r="BL60" s="105"/>
      <c r="BM60" s="105"/>
      <c r="BN60" s="105"/>
    </row>
    <row r="61" spans="1:66" s="55" customFormat="1" ht="18" x14ac:dyDescent="0.15">
      <c r="A61" s="53" t="str">
        <f>IF(ISERROR(VALUE(SUBSTITUTE(prevWBS,".",""))),"1",IF(ISERROR(FIND("`",SUBSTITUTE(prevWBS,".","`",1))),TEXT(VALUE(prevWBS)+1,"#"),TEXT(VALUE(LEFT(prevWBS,FIND("`",SUBSTITUTE(prevWBS,".","`",1))-1))+1,"#")))</f>
        <v>11</v>
      </c>
      <c r="B61" s="54" t="s">
        <v>156</v>
      </c>
      <c r="D61" s="56"/>
      <c r="E61" s="161"/>
      <c r="F61" s="161" t="str">
        <f t="shared" si="28"/>
        <v xml:space="preserve"> - </v>
      </c>
      <c r="G61" s="57"/>
      <c r="H61" s="58"/>
      <c r="I61" s="59" t="str">
        <f t="shared" si="29"/>
        <v xml:space="preserve"> - </v>
      </c>
      <c r="J61" s="95"/>
      <c r="K61" s="106"/>
      <c r="L61" s="106"/>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c r="BJ61" s="106"/>
      <c r="BK61" s="106"/>
      <c r="BL61" s="106"/>
      <c r="BM61" s="106"/>
      <c r="BN61" s="106"/>
    </row>
    <row r="62" spans="1:66" s="70" customFormat="1" ht="18" x14ac:dyDescent="0.15">
      <c r="A6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62" s="81"/>
      <c r="C62" s="81"/>
      <c r="D62" s="79"/>
      <c r="E62" s="160"/>
      <c r="F62" s="163" t="str">
        <f t="shared" si="28"/>
        <v xml:space="preserve"> - </v>
      </c>
      <c r="G62" s="62"/>
      <c r="H62" s="63"/>
      <c r="I62" s="80" t="str">
        <f t="shared" si="29"/>
        <v xml:space="preserve"> - </v>
      </c>
      <c r="J62" s="98"/>
      <c r="K62" s="105"/>
      <c r="L62" s="105"/>
      <c r="M62" s="105"/>
      <c r="N62" s="105"/>
      <c r="O62" s="105"/>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c r="BJ62" s="105"/>
      <c r="BK62" s="105"/>
      <c r="BL62" s="105"/>
      <c r="BM62" s="105"/>
      <c r="BN62" s="105"/>
    </row>
    <row r="63" spans="1:66" s="55" customFormat="1" ht="18" x14ac:dyDescent="0.15">
      <c r="A63" s="53" t="str">
        <f>IF(ISERROR(VALUE(SUBSTITUTE(prevWBS,".",""))),"1",IF(ISERROR(FIND("`",SUBSTITUTE(prevWBS,".","`",1))),TEXT(VALUE(prevWBS)+1,"#"),TEXT(VALUE(LEFT(prevWBS,FIND("`",SUBSTITUTE(prevWBS,".","`",1))-1))+1,"#")))</f>
        <v>12</v>
      </c>
      <c r="B63" s="54" t="s">
        <v>157</v>
      </c>
      <c r="D63" s="56"/>
      <c r="E63" s="161"/>
      <c r="F63" s="161" t="str">
        <f t="shared" ref="F63:F64" si="34">IF(ISBLANK(E63)," - ",IF(G63=0,E63,E63+G63-1))</f>
        <v xml:space="preserve"> - </v>
      </c>
      <c r="G63" s="57"/>
      <c r="H63" s="58"/>
      <c r="I63" s="59" t="str">
        <f t="shared" ref="I63:I64" si="35">IF(OR(F63=0,E63=0)," - ",NETWORKDAYS(E63,F63))</f>
        <v xml:space="preserve"> - </v>
      </c>
      <c r="J63" s="95"/>
      <c r="K63" s="106"/>
      <c r="L63" s="106"/>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c r="BK63" s="106"/>
      <c r="BL63" s="106"/>
      <c r="BM63" s="106"/>
      <c r="BN63" s="106"/>
    </row>
    <row r="64" spans="1:66" s="70" customFormat="1" ht="18" x14ac:dyDescent="0.15">
      <c r="A6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12.1</v>
      </c>
      <c r="B64" s="81"/>
      <c r="C64" s="81"/>
      <c r="D64" s="79"/>
      <c r="E64" s="160"/>
      <c r="F64" s="163" t="str">
        <f t="shared" si="34"/>
        <v xml:space="preserve"> - </v>
      </c>
      <c r="G64" s="62"/>
      <c r="H64" s="63"/>
      <c r="I64" s="80" t="str">
        <f t="shared" si="35"/>
        <v xml:space="preserve"> - </v>
      </c>
      <c r="J64" s="98"/>
      <c r="K64" s="105"/>
      <c r="L64" s="105"/>
      <c r="M64" s="105"/>
      <c r="N64" s="105"/>
      <c r="O64" s="105"/>
      <c r="P64" s="105"/>
      <c r="Q64" s="105"/>
      <c r="R64" s="105"/>
      <c r="S64" s="105"/>
      <c r="T64" s="105"/>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05"/>
      <c r="AW64" s="105"/>
      <c r="AX64" s="105"/>
      <c r="AY64" s="105"/>
      <c r="AZ64" s="105"/>
      <c r="BA64" s="105"/>
      <c r="BB64" s="105"/>
      <c r="BC64" s="105"/>
      <c r="BD64" s="105"/>
      <c r="BE64" s="105"/>
      <c r="BF64" s="105"/>
      <c r="BG64" s="105"/>
      <c r="BH64" s="105"/>
      <c r="BI64" s="105"/>
      <c r="BJ64" s="105"/>
      <c r="BK64" s="105"/>
      <c r="BL64" s="105"/>
      <c r="BM64" s="105"/>
      <c r="BN64" s="105"/>
    </row>
    <row r="65" spans="1:66" s="70" customFormat="1" ht="18" x14ac:dyDescent="0.15">
      <c r="A65" s="60"/>
      <c r="B65" s="65"/>
      <c r="C65" s="65"/>
      <c r="D65" s="66"/>
      <c r="E65" s="101"/>
      <c r="F65" s="101"/>
      <c r="G65" s="67"/>
      <c r="H65" s="68"/>
      <c r="I65" s="69" t="str">
        <f t="shared" si="4"/>
        <v xml:space="preserve"> - </v>
      </c>
      <c r="J65" s="96"/>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c r="BM65" s="105"/>
      <c r="BN65" s="105"/>
    </row>
    <row r="66" spans="1:66" s="75" customFormat="1" ht="18" x14ac:dyDescent="0.15">
      <c r="A66" s="71" t="s">
        <v>1</v>
      </c>
      <c r="B66" s="72"/>
      <c r="C66" s="73"/>
      <c r="D66" s="73"/>
      <c r="E66" s="102"/>
      <c r="F66" s="102"/>
      <c r="G66" s="74"/>
      <c r="H66" s="74"/>
      <c r="I66" s="74"/>
      <c r="J66" s="97"/>
      <c r="K66" s="105"/>
      <c r="L66" s="105"/>
      <c r="M66" s="105"/>
      <c r="N66" s="105"/>
      <c r="O66" s="105"/>
      <c r="P66" s="105"/>
      <c r="Q66" s="105"/>
      <c r="R66" s="105"/>
      <c r="S66" s="105"/>
      <c r="T66" s="105"/>
      <c r="U66" s="105"/>
      <c r="V66" s="105"/>
      <c r="W66" s="105"/>
      <c r="X66" s="105"/>
      <c r="Y66" s="105"/>
      <c r="Z66" s="105"/>
      <c r="AA66" s="105"/>
      <c r="AB66" s="105"/>
      <c r="AC66" s="105"/>
      <c r="AD66" s="105"/>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row>
    <row r="67" spans="1:66" s="70" customFormat="1" ht="18" x14ac:dyDescent="0.15">
      <c r="A67" s="76" t="s">
        <v>37</v>
      </c>
      <c r="B67" s="77"/>
      <c r="C67" s="77"/>
      <c r="D67" s="77"/>
      <c r="E67" s="103"/>
      <c r="F67" s="103"/>
      <c r="G67" s="77"/>
      <c r="H67" s="77"/>
      <c r="I67" s="77"/>
      <c r="J67" s="97"/>
      <c r="K67" s="105"/>
      <c r="L67" s="105"/>
      <c r="M67" s="105"/>
      <c r="N67" s="105"/>
      <c r="O67" s="105"/>
      <c r="P67" s="105"/>
      <c r="Q67" s="105"/>
      <c r="R67" s="105"/>
      <c r="S67" s="105"/>
      <c r="T67" s="105"/>
      <c r="U67" s="105"/>
      <c r="V67" s="105"/>
      <c r="W67" s="105"/>
      <c r="X67" s="105"/>
      <c r="Y67" s="105"/>
      <c r="Z67" s="105"/>
      <c r="AA67" s="105"/>
      <c r="AB67" s="105"/>
      <c r="AC67" s="105"/>
      <c r="AD67" s="105"/>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row>
    <row r="68" spans="1:66" s="70" customFormat="1" ht="18" x14ac:dyDescent="0.15">
      <c r="A68" s="124" t="str">
        <f>IF(ISERROR(VALUE(SUBSTITUTE(prevWBS,".",""))),"1",IF(ISERROR(FIND("`",SUBSTITUTE(prevWBS,".","`",1))),TEXT(VALUE(prevWBS)+1,"#"),TEXT(VALUE(LEFT(prevWBS,FIND("`",SUBSTITUTE(prevWBS,".","`",1))-1))+1,"#")))</f>
        <v>1</v>
      </c>
      <c r="B68" s="125" t="s">
        <v>76</v>
      </c>
      <c r="C68" s="78"/>
      <c r="D68" s="79"/>
      <c r="E68" s="99"/>
      <c r="F68" s="100" t="str">
        <f t="shared" ref="F68:F71" si="36">IF(ISBLANK(E68)," - ",IF(G68=0,E68,E68+G68-1))</f>
        <v xml:space="preserve"> - </v>
      </c>
      <c r="G68" s="62"/>
      <c r="H68" s="63"/>
      <c r="I68" s="80" t="str">
        <f>IF(OR(F68=0,E68=0)," - ",NETWORKDAYS(E68,F68))</f>
        <v xml:space="preserve"> - </v>
      </c>
      <c r="J68" s="98"/>
      <c r="K68" s="105"/>
      <c r="L68" s="105"/>
      <c r="M68" s="105"/>
      <c r="N68" s="105"/>
      <c r="O68" s="105"/>
      <c r="P68" s="105"/>
      <c r="Q68" s="105"/>
      <c r="R68" s="105"/>
      <c r="S68" s="105"/>
      <c r="T68" s="105"/>
      <c r="U68" s="105"/>
      <c r="V68" s="105"/>
      <c r="W68" s="105"/>
      <c r="X68" s="105"/>
      <c r="Y68" s="105"/>
      <c r="Z68" s="105"/>
      <c r="AA68" s="105"/>
      <c r="AB68" s="105"/>
      <c r="AC68" s="105"/>
      <c r="AD68" s="105"/>
      <c r="AE68" s="105"/>
      <c r="AF68" s="105"/>
      <c r="AG68" s="105"/>
      <c r="AH68" s="105"/>
      <c r="AI68" s="105"/>
      <c r="AJ68" s="105"/>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c r="BJ68" s="105"/>
      <c r="BK68" s="105"/>
      <c r="BL68" s="105"/>
      <c r="BM68" s="105"/>
      <c r="BN68" s="105"/>
    </row>
    <row r="69" spans="1:66" s="70" customFormat="1" ht="18" x14ac:dyDescent="0.15">
      <c r="A6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69" s="81" t="s">
        <v>62</v>
      </c>
      <c r="C69" s="81"/>
      <c r="D69" s="79"/>
      <c r="E69" s="99"/>
      <c r="F69" s="100" t="str">
        <f t="shared" si="36"/>
        <v xml:space="preserve"> - </v>
      </c>
      <c r="G69" s="62"/>
      <c r="H69" s="63"/>
      <c r="I69" s="80" t="str">
        <f t="shared" ref="I69:I71" si="37">IF(OR(F69=0,E69=0)," - ",NETWORKDAYS(E69,F69))</f>
        <v xml:space="preserve"> - </v>
      </c>
      <c r="J69" s="98"/>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row>
    <row r="70" spans="1:66" s="70" customFormat="1" ht="18" x14ac:dyDescent="0.15">
      <c r="A7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70" s="82" t="s">
        <v>63</v>
      </c>
      <c r="C70" s="81"/>
      <c r="D70" s="79"/>
      <c r="E70" s="99"/>
      <c r="F70" s="100" t="str">
        <f t="shared" si="36"/>
        <v xml:space="preserve"> - </v>
      </c>
      <c r="G70" s="62"/>
      <c r="H70" s="63"/>
      <c r="I70" s="80" t="str">
        <f t="shared" si="37"/>
        <v xml:space="preserve"> - </v>
      </c>
      <c r="J70" s="98"/>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row>
    <row r="71" spans="1:66" s="70" customFormat="1" ht="18" x14ac:dyDescent="0.15">
      <c r="A71"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71" s="82" t="s">
        <v>64</v>
      </c>
      <c r="C71" s="81"/>
      <c r="D71" s="79"/>
      <c r="E71" s="99"/>
      <c r="F71" s="100" t="str">
        <f t="shared" si="36"/>
        <v xml:space="preserve"> - </v>
      </c>
      <c r="G71" s="62"/>
      <c r="H71" s="63"/>
      <c r="I71" s="80" t="str">
        <f t="shared" si="37"/>
        <v xml:space="preserve"> - </v>
      </c>
      <c r="J71" s="98"/>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row>
    <row r="72" spans="1:66" s="33" customFormat="1" x14ac:dyDescent="0.15">
      <c r="A72" s="30"/>
      <c r="B72" s="31"/>
      <c r="C72" s="31"/>
      <c r="D72" s="32"/>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1 H16:H18 H65:H71 H30 H20:H28 H13">
    <cfRule type="dataBar" priority="19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68" priority="241">
      <formula>K$6=TODAY()</formula>
    </cfRule>
  </conditionalFormatting>
  <conditionalFormatting sqref="K8:BN11 K13:BN18 K20:BN30 K33:BN34 K40:BN53 K55:BN71">
    <cfRule type="expression" dxfId="67" priority="244">
      <formula>AND($E8&lt;=K$6,ROUNDDOWN(($F8-$E8+1)*$H8,0)+$E8-1&gt;=K$6)</formula>
    </cfRule>
    <cfRule type="expression" dxfId="66" priority="245">
      <formula>AND(NOT(ISBLANK($E8)),$E8&lt;=K$6,$F8&gt;=K$6)</formula>
    </cfRule>
  </conditionalFormatting>
  <conditionalFormatting sqref="K6:BN11 K16:BN18 K65:BN71 K30:BN30 K20:BN28 K13:BN13">
    <cfRule type="expression" dxfId="65" priority="204">
      <formula>K$6=TODAY()</formula>
    </cfRule>
  </conditionalFormatting>
  <conditionalFormatting sqref="H15">
    <cfRule type="dataBar" priority="182">
      <dataBar>
        <cfvo type="num" val="0"/>
        <cfvo type="num" val="1"/>
        <color theme="0" tint="-0.34998626667073579"/>
      </dataBar>
      <extLst>
        <ext xmlns:x14="http://schemas.microsoft.com/office/spreadsheetml/2009/9/main" uri="{B025F937-C7B1-47D3-B67F-A62EFF666E3E}">
          <x14:id>{C1E55C9C-328E-7F42-B324-A31B3CE69B6E}</x14:id>
        </ext>
      </extLst>
    </cfRule>
  </conditionalFormatting>
  <conditionalFormatting sqref="K15:BN15">
    <cfRule type="expression" dxfId="64" priority="189">
      <formula>K$6=TODAY()</formula>
    </cfRule>
  </conditionalFormatting>
  <conditionalFormatting sqref="K14:BN14">
    <cfRule type="expression" dxfId="63" priority="185">
      <formula>K$6=TODAY()</formula>
    </cfRule>
  </conditionalFormatting>
  <conditionalFormatting sqref="H14">
    <cfRule type="dataBar" priority="183">
      <dataBar>
        <cfvo type="num" val="0"/>
        <cfvo type="num" val="1"/>
        <color theme="0" tint="-0.34998626667073579"/>
      </dataBar>
      <extLst>
        <ext xmlns:x14="http://schemas.microsoft.com/office/spreadsheetml/2009/9/main" uri="{B025F937-C7B1-47D3-B67F-A62EFF666E3E}">
          <x14:id>{731AA526-2D8A-4E44-A36A-A6E8A815DF02}</x14:id>
        </ext>
      </extLst>
    </cfRule>
  </conditionalFormatting>
  <conditionalFormatting sqref="H33">
    <cfRule type="dataBar" priority="175">
      <dataBar>
        <cfvo type="num" val="0"/>
        <cfvo type="num" val="1"/>
        <color theme="0" tint="-0.34998626667073579"/>
      </dataBar>
      <extLst>
        <ext xmlns:x14="http://schemas.microsoft.com/office/spreadsheetml/2009/9/main" uri="{B025F937-C7B1-47D3-B67F-A62EFF666E3E}">
          <x14:id>{76F9E808-E518-004B-8F3F-F9C4A5184E11}</x14:id>
        </ext>
      </extLst>
    </cfRule>
  </conditionalFormatting>
  <conditionalFormatting sqref="K33:BN33">
    <cfRule type="expression" dxfId="62" priority="176">
      <formula>K$6=TODAY()</formula>
    </cfRule>
  </conditionalFormatting>
  <conditionalFormatting sqref="H34">
    <cfRule type="dataBar" priority="167">
      <dataBar>
        <cfvo type="num" val="0"/>
        <cfvo type="num" val="1"/>
        <color theme="0" tint="-0.34998626667073579"/>
      </dataBar>
      <extLst>
        <ext xmlns:x14="http://schemas.microsoft.com/office/spreadsheetml/2009/9/main" uri="{B025F937-C7B1-47D3-B67F-A62EFF666E3E}">
          <x14:id>{E0177765-3EC5-9140-882D-8D70C69CF8DC}</x14:id>
        </ext>
      </extLst>
    </cfRule>
  </conditionalFormatting>
  <conditionalFormatting sqref="H41">
    <cfRule type="dataBar" priority="159">
      <dataBar>
        <cfvo type="num" val="0"/>
        <cfvo type="num" val="1"/>
        <color theme="0" tint="-0.34998626667073579"/>
      </dataBar>
      <extLst>
        <ext xmlns:x14="http://schemas.microsoft.com/office/spreadsheetml/2009/9/main" uri="{B025F937-C7B1-47D3-B67F-A62EFF666E3E}">
          <x14:id>{940BBC8F-7EC0-0642-8746-9249EB8859FD}</x14:id>
        </ext>
      </extLst>
    </cfRule>
  </conditionalFormatting>
  <conditionalFormatting sqref="K34:BN34">
    <cfRule type="expression" dxfId="61" priority="168">
      <formula>K$6=TODAY()</formula>
    </cfRule>
  </conditionalFormatting>
  <conditionalFormatting sqref="H56">
    <cfRule type="dataBar" priority="151">
      <dataBar>
        <cfvo type="num" val="0"/>
        <cfvo type="num" val="1"/>
        <color theme="0" tint="-0.34998626667073579"/>
      </dataBar>
      <extLst>
        <ext xmlns:x14="http://schemas.microsoft.com/office/spreadsheetml/2009/9/main" uri="{B025F937-C7B1-47D3-B67F-A62EFF666E3E}">
          <x14:id>{DCE5909F-1F84-B443-A941-98EE3155C9AB}</x14:id>
        </ext>
      </extLst>
    </cfRule>
  </conditionalFormatting>
  <conditionalFormatting sqref="K41:BN41">
    <cfRule type="expression" dxfId="60" priority="160">
      <formula>K$6=TODAY()</formula>
    </cfRule>
  </conditionalFormatting>
  <conditionalFormatting sqref="H40">
    <cfRule type="dataBar" priority="163">
      <dataBar>
        <cfvo type="num" val="0"/>
        <cfvo type="num" val="1"/>
        <color theme="0" tint="-0.34998626667073579"/>
      </dataBar>
      <extLst>
        <ext xmlns:x14="http://schemas.microsoft.com/office/spreadsheetml/2009/9/main" uri="{B025F937-C7B1-47D3-B67F-A62EFF666E3E}">
          <x14:id>{D0208E98-1C87-F945-B7BA-D5E81A01579A}</x14:id>
        </ext>
      </extLst>
    </cfRule>
  </conditionalFormatting>
  <conditionalFormatting sqref="K40:BN40">
    <cfRule type="expression" dxfId="59" priority="164">
      <formula>K$6=TODAY()</formula>
    </cfRule>
  </conditionalFormatting>
  <conditionalFormatting sqref="H64">
    <cfRule type="dataBar" priority="143">
      <dataBar>
        <cfvo type="num" val="0"/>
        <cfvo type="num" val="1"/>
        <color theme="0" tint="-0.34998626667073579"/>
      </dataBar>
      <extLst>
        <ext xmlns:x14="http://schemas.microsoft.com/office/spreadsheetml/2009/9/main" uri="{B025F937-C7B1-47D3-B67F-A62EFF666E3E}">
          <x14:id>{F79A7199-BB91-4A40-BF69-CC8C783C7011}</x14:id>
        </ext>
      </extLst>
    </cfRule>
  </conditionalFormatting>
  <conditionalFormatting sqref="K56:BN56">
    <cfRule type="expression" dxfId="58" priority="152">
      <formula>K$6=TODAY()</formula>
    </cfRule>
  </conditionalFormatting>
  <conditionalFormatting sqref="H60">
    <cfRule type="dataBar" priority="135">
      <dataBar>
        <cfvo type="num" val="0"/>
        <cfvo type="num" val="1"/>
        <color theme="0" tint="-0.34998626667073579"/>
      </dataBar>
      <extLst>
        <ext xmlns:x14="http://schemas.microsoft.com/office/spreadsheetml/2009/9/main" uri="{B025F937-C7B1-47D3-B67F-A62EFF666E3E}">
          <x14:id>{F222E3D4-7513-264C-968B-0292F382CD5D}</x14:id>
        </ext>
      </extLst>
    </cfRule>
  </conditionalFormatting>
  <conditionalFormatting sqref="K64:BN64">
    <cfRule type="expression" dxfId="57" priority="144">
      <formula>K$6=TODAY()</formula>
    </cfRule>
  </conditionalFormatting>
  <conditionalFormatting sqref="H55">
    <cfRule type="dataBar" priority="155">
      <dataBar>
        <cfvo type="num" val="0"/>
        <cfvo type="num" val="1"/>
        <color theme="0" tint="-0.34998626667073579"/>
      </dataBar>
      <extLst>
        <ext xmlns:x14="http://schemas.microsoft.com/office/spreadsheetml/2009/9/main" uri="{B025F937-C7B1-47D3-B67F-A62EFF666E3E}">
          <x14:id>{526828FD-A928-6E46-95F8-D74ACD1E339B}</x14:id>
        </ext>
      </extLst>
    </cfRule>
  </conditionalFormatting>
  <conditionalFormatting sqref="K55:BN55">
    <cfRule type="expression" dxfId="56" priority="156">
      <formula>K$6=TODAY()</formula>
    </cfRule>
  </conditionalFormatting>
  <conditionalFormatting sqref="H58">
    <cfRule type="dataBar" priority="127">
      <dataBar>
        <cfvo type="num" val="0"/>
        <cfvo type="num" val="1"/>
        <color theme="0" tint="-0.34998626667073579"/>
      </dataBar>
      <extLst>
        <ext xmlns:x14="http://schemas.microsoft.com/office/spreadsheetml/2009/9/main" uri="{B025F937-C7B1-47D3-B67F-A62EFF666E3E}">
          <x14:id>{730B0F02-39AB-BD42-BB2A-405EFC6279DF}</x14:id>
        </ext>
      </extLst>
    </cfRule>
  </conditionalFormatting>
  <conditionalFormatting sqref="K60:BN60">
    <cfRule type="expression" dxfId="55" priority="136">
      <formula>K$6=TODAY()</formula>
    </cfRule>
  </conditionalFormatting>
  <conditionalFormatting sqref="H63">
    <cfRule type="dataBar" priority="147">
      <dataBar>
        <cfvo type="num" val="0"/>
        <cfvo type="num" val="1"/>
        <color theme="0" tint="-0.34998626667073579"/>
      </dataBar>
      <extLst>
        <ext xmlns:x14="http://schemas.microsoft.com/office/spreadsheetml/2009/9/main" uri="{B025F937-C7B1-47D3-B67F-A62EFF666E3E}">
          <x14:id>{1C2DB213-53A8-4946-B60A-C01681F15068}</x14:id>
        </ext>
      </extLst>
    </cfRule>
  </conditionalFormatting>
  <conditionalFormatting sqref="K63:BN63">
    <cfRule type="expression" dxfId="54" priority="148">
      <formula>K$6=TODAY()</formula>
    </cfRule>
  </conditionalFormatting>
  <conditionalFormatting sqref="H46">
    <cfRule type="dataBar" priority="119">
      <dataBar>
        <cfvo type="num" val="0"/>
        <cfvo type="num" val="1"/>
        <color theme="0" tint="-0.34998626667073579"/>
      </dataBar>
      <extLst>
        <ext xmlns:x14="http://schemas.microsoft.com/office/spreadsheetml/2009/9/main" uri="{B025F937-C7B1-47D3-B67F-A62EFF666E3E}">
          <x14:id>{D8388F22-1F90-F24E-9C6B-625491BBF15E}</x14:id>
        </ext>
      </extLst>
    </cfRule>
  </conditionalFormatting>
  <conditionalFormatting sqref="K58:BN58">
    <cfRule type="expression" dxfId="53" priority="128">
      <formula>K$6=TODAY()</formula>
    </cfRule>
  </conditionalFormatting>
  <conditionalFormatting sqref="H59">
    <cfRule type="dataBar" priority="139">
      <dataBar>
        <cfvo type="num" val="0"/>
        <cfvo type="num" val="1"/>
        <color theme="0" tint="-0.34998626667073579"/>
      </dataBar>
      <extLst>
        <ext xmlns:x14="http://schemas.microsoft.com/office/spreadsheetml/2009/9/main" uri="{B025F937-C7B1-47D3-B67F-A62EFF666E3E}">
          <x14:id>{3CDA81EE-B6E8-9342-8A31-FAA578F3FBDA}</x14:id>
        </ext>
      </extLst>
    </cfRule>
  </conditionalFormatting>
  <conditionalFormatting sqref="K59:BN59">
    <cfRule type="expression" dxfId="52" priority="140">
      <formula>K$6=TODAY()</formula>
    </cfRule>
  </conditionalFormatting>
  <conditionalFormatting sqref="H44">
    <cfRule type="dataBar" priority="111">
      <dataBar>
        <cfvo type="num" val="0"/>
        <cfvo type="num" val="1"/>
        <color theme="0" tint="-0.34998626667073579"/>
      </dataBar>
      <extLst>
        <ext xmlns:x14="http://schemas.microsoft.com/office/spreadsheetml/2009/9/main" uri="{B025F937-C7B1-47D3-B67F-A62EFF666E3E}">
          <x14:id>{6CC7F112-D4C4-2647-8F58-25080F8D0653}</x14:id>
        </ext>
      </extLst>
    </cfRule>
  </conditionalFormatting>
  <conditionalFormatting sqref="K46:BN46">
    <cfRule type="expression" dxfId="51" priority="120">
      <formula>K$6=TODAY()</formula>
    </cfRule>
  </conditionalFormatting>
  <conditionalFormatting sqref="H57">
    <cfRule type="dataBar" priority="131">
      <dataBar>
        <cfvo type="num" val="0"/>
        <cfvo type="num" val="1"/>
        <color theme="0" tint="-0.34998626667073579"/>
      </dataBar>
      <extLst>
        <ext xmlns:x14="http://schemas.microsoft.com/office/spreadsheetml/2009/9/main" uri="{B025F937-C7B1-47D3-B67F-A62EFF666E3E}">
          <x14:id>{51803FA7-1B88-B64E-915D-B792FB43FF62}</x14:id>
        </ext>
      </extLst>
    </cfRule>
  </conditionalFormatting>
  <conditionalFormatting sqref="K57:BN57">
    <cfRule type="expression" dxfId="50" priority="132">
      <formula>K$6=TODAY()</formula>
    </cfRule>
  </conditionalFormatting>
  <conditionalFormatting sqref="H62">
    <cfRule type="dataBar" priority="103">
      <dataBar>
        <cfvo type="num" val="0"/>
        <cfvo type="num" val="1"/>
        <color theme="0" tint="-0.34998626667073579"/>
      </dataBar>
      <extLst>
        <ext xmlns:x14="http://schemas.microsoft.com/office/spreadsheetml/2009/9/main" uri="{B025F937-C7B1-47D3-B67F-A62EFF666E3E}">
          <x14:id>{A44EC134-680C-6943-A530-937463E3A665}</x14:id>
        </ext>
      </extLst>
    </cfRule>
  </conditionalFormatting>
  <conditionalFormatting sqref="K44:BN44">
    <cfRule type="expression" dxfId="49" priority="112">
      <formula>K$6=TODAY()</formula>
    </cfRule>
  </conditionalFormatting>
  <conditionalFormatting sqref="H45">
    <cfRule type="dataBar" priority="123">
      <dataBar>
        <cfvo type="num" val="0"/>
        <cfvo type="num" val="1"/>
        <color theme="0" tint="-0.34998626667073579"/>
      </dataBar>
      <extLst>
        <ext xmlns:x14="http://schemas.microsoft.com/office/spreadsheetml/2009/9/main" uri="{B025F937-C7B1-47D3-B67F-A62EFF666E3E}">
          <x14:id>{6900B624-12B9-8C44-99D7-233CE13C7600}</x14:id>
        </ext>
      </extLst>
    </cfRule>
  </conditionalFormatting>
  <conditionalFormatting sqref="K45:BN45">
    <cfRule type="expression" dxfId="48" priority="124">
      <formula>K$6=TODAY()</formula>
    </cfRule>
  </conditionalFormatting>
  <conditionalFormatting sqref="H29">
    <cfRule type="dataBar" priority="99">
      <dataBar>
        <cfvo type="num" val="0"/>
        <cfvo type="num" val="1"/>
        <color theme="0" tint="-0.34998626667073579"/>
      </dataBar>
      <extLst>
        <ext xmlns:x14="http://schemas.microsoft.com/office/spreadsheetml/2009/9/main" uri="{B025F937-C7B1-47D3-B67F-A62EFF666E3E}">
          <x14:id>{74F8D3DF-6F10-DE48-8073-38A8F97D520C}</x14:id>
        </ext>
      </extLst>
    </cfRule>
  </conditionalFormatting>
  <conditionalFormatting sqref="K62:BN62">
    <cfRule type="expression" dxfId="47" priority="104">
      <formula>K$6=TODAY()</formula>
    </cfRule>
  </conditionalFormatting>
  <conditionalFormatting sqref="H42">
    <cfRule type="dataBar" priority="115">
      <dataBar>
        <cfvo type="num" val="0"/>
        <cfvo type="num" val="1"/>
        <color theme="0" tint="-0.34998626667073579"/>
      </dataBar>
      <extLst>
        <ext xmlns:x14="http://schemas.microsoft.com/office/spreadsheetml/2009/9/main" uri="{B025F937-C7B1-47D3-B67F-A62EFF666E3E}">
          <x14:id>{E9709D54-8704-CF48-BD8A-3E5B6C55A911}</x14:id>
        </ext>
      </extLst>
    </cfRule>
  </conditionalFormatting>
  <conditionalFormatting sqref="K42:BN42">
    <cfRule type="expression" dxfId="46" priority="116">
      <formula>K$6=TODAY()</formula>
    </cfRule>
  </conditionalFormatting>
  <conditionalFormatting sqref="K29:BN29">
    <cfRule type="expression" dxfId="45" priority="100">
      <formula>K$6=TODAY()</formula>
    </cfRule>
  </conditionalFormatting>
  <conditionalFormatting sqref="H61">
    <cfRule type="dataBar" priority="107">
      <dataBar>
        <cfvo type="num" val="0"/>
        <cfvo type="num" val="1"/>
        <color theme="0" tint="-0.34998626667073579"/>
      </dataBar>
      <extLst>
        <ext xmlns:x14="http://schemas.microsoft.com/office/spreadsheetml/2009/9/main" uri="{B025F937-C7B1-47D3-B67F-A62EFF666E3E}">
          <x14:id>{5124A7FC-6C88-7F45-B594-A5EB10C74185}</x14:id>
        </ext>
      </extLst>
    </cfRule>
  </conditionalFormatting>
  <conditionalFormatting sqref="K61:BN61">
    <cfRule type="expression" dxfId="44" priority="108">
      <formula>K$6=TODAY()</formula>
    </cfRule>
  </conditionalFormatting>
  <conditionalFormatting sqref="H12">
    <cfRule type="dataBar" priority="81">
      <dataBar>
        <cfvo type="num" val="0"/>
        <cfvo type="num" val="1"/>
        <color theme="0" tint="-0.34998626667073579"/>
      </dataBar>
      <extLst>
        <ext xmlns:x14="http://schemas.microsoft.com/office/spreadsheetml/2009/9/main" uri="{B025F937-C7B1-47D3-B67F-A62EFF666E3E}">
          <x14:id>{B72F9582-8103-A840-9EC3-CEB5270C8B2A}</x14:id>
        </ext>
      </extLst>
    </cfRule>
  </conditionalFormatting>
  <conditionalFormatting sqref="K12:BN12">
    <cfRule type="expression" dxfId="43" priority="83">
      <formula>AND($E12&lt;=K$6,ROUNDDOWN(($F12-$E12+1)*$H12,0)+$E12-1&gt;=K$6)</formula>
    </cfRule>
    <cfRule type="expression" dxfId="42" priority="84">
      <formula>AND(NOT(ISBLANK($E12)),$E12&lt;=K$6,$F12&gt;=K$6)</formula>
    </cfRule>
  </conditionalFormatting>
  <conditionalFormatting sqref="K12:BN12">
    <cfRule type="expression" dxfId="41" priority="82">
      <formula>K$6=TODAY()</formula>
    </cfRule>
  </conditionalFormatting>
  <conditionalFormatting sqref="H19">
    <cfRule type="dataBar" priority="77">
      <dataBar>
        <cfvo type="num" val="0"/>
        <cfvo type="num" val="1"/>
        <color theme="0" tint="-0.34998626667073579"/>
      </dataBar>
      <extLst>
        <ext xmlns:x14="http://schemas.microsoft.com/office/spreadsheetml/2009/9/main" uri="{B025F937-C7B1-47D3-B67F-A62EFF666E3E}">
          <x14:id>{AE00C115-AB44-B84E-A467-603C2B73AEC4}</x14:id>
        </ext>
      </extLst>
    </cfRule>
  </conditionalFormatting>
  <conditionalFormatting sqref="K19:BN19">
    <cfRule type="expression" dxfId="40" priority="79">
      <formula>AND($E19&lt;=K$6,ROUNDDOWN(($F19-$E19+1)*$H19,0)+$E19-1&gt;=K$6)</formula>
    </cfRule>
    <cfRule type="expression" dxfId="39" priority="80">
      <formula>AND(NOT(ISBLANK($E19)),$E19&lt;=K$6,$F19&gt;=K$6)</formula>
    </cfRule>
  </conditionalFormatting>
  <conditionalFormatting sqref="K19:BN19">
    <cfRule type="expression" dxfId="38" priority="78">
      <formula>K$6=TODAY()</formula>
    </cfRule>
  </conditionalFormatting>
  <conditionalFormatting sqref="H31">
    <cfRule type="dataBar" priority="73">
      <dataBar>
        <cfvo type="num" val="0"/>
        <cfvo type="num" val="1"/>
        <color theme="0" tint="-0.34998626667073579"/>
      </dataBar>
      <extLst>
        <ext xmlns:x14="http://schemas.microsoft.com/office/spreadsheetml/2009/9/main" uri="{B025F937-C7B1-47D3-B67F-A62EFF666E3E}">
          <x14:id>{F31070D4-D4DA-C640-87F5-2362BD3F88D3}</x14:id>
        </ext>
      </extLst>
    </cfRule>
  </conditionalFormatting>
  <conditionalFormatting sqref="K31:BN31">
    <cfRule type="expression" dxfId="37" priority="75">
      <formula>AND($E31&lt;=K$6,ROUNDDOWN(($F31-$E31+1)*$H31,0)+$E31-1&gt;=K$6)</formula>
    </cfRule>
    <cfRule type="expression" dxfId="36" priority="76">
      <formula>AND(NOT(ISBLANK($E31)),$E31&lt;=K$6,$F31&gt;=K$6)</formula>
    </cfRule>
  </conditionalFormatting>
  <conditionalFormatting sqref="K31:BN31">
    <cfRule type="expression" dxfId="35" priority="74">
      <formula>K$6=TODAY()</formula>
    </cfRule>
  </conditionalFormatting>
  <conditionalFormatting sqref="H43">
    <cfRule type="dataBar" priority="69">
      <dataBar>
        <cfvo type="num" val="0"/>
        <cfvo type="num" val="1"/>
        <color theme="0" tint="-0.34998626667073579"/>
      </dataBar>
      <extLst>
        <ext xmlns:x14="http://schemas.microsoft.com/office/spreadsheetml/2009/9/main" uri="{B025F937-C7B1-47D3-B67F-A62EFF666E3E}">
          <x14:id>{2D8C7FF9-E83B-DA4C-B96F-187FC4004B6E}</x14:id>
        </ext>
      </extLst>
    </cfRule>
  </conditionalFormatting>
  <conditionalFormatting sqref="K43:BN43">
    <cfRule type="expression" dxfId="34" priority="70">
      <formula>K$6=TODAY()</formula>
    </cfRule>
  </conditionalFormatting>
  <conditionalFormatting sqref="H45">
    <cfRule type="dataBar" priority="67">
      <dataBar>
        <cfvo type="num" val="0"/>
        <cfvo type="num" val="1"/>
        <color theme="0" tint="-0.34998626667073579"/>
      </dataBar>
      <extLst>
        <ext xmlns:x14="http://schemas.microsoft.com/office/spreadsheetml/2009/9/main" uri="{B025F937-C7B1-47D3-B67F-A62EFF666E3E}">
          <x14:id>{EC734CD8-B493-2444-A426-183D6898AB8B}</x14:id>
        </ext>
      </extLst>
    </cfRule>
  </conditionalFormatting>
  <conditionalFormatting sqref="K45:BN45">
    <cfRule type="expression" dxfId="33" priority="68">
      <formula>K$6=TODAY()</formula>
    </cfRule>
  </conditionalFormatting>
  <conditionalFormatting sqref="H44">
    <cfRule type="dataBar" priority="63">
      <dataBar>
        <cfvo type="num" val="0"/>
        <cfvo type="num" val="1"/>
        <color theme="0" tint="-0.34998626667073579"/>
      </dataBar>
      <extLst>
        <ext xmlns:x14="http://schemas.microsoft.com/office/spreadsheetml/2009/9/main" uri="{B025F937-C7B1-47D3-B67F-A62EFF666E3E}">
          <x14:id>{E43E317B-FDC6-884D-80FD-6FE886865D02}</x14:id>
        </ext>
      </extLst>
    </cfRule>
  </conditionalFormatting>
  <conditionalFormatting sqref="K44:BN44">
    <cfRule type="expression" dxfId="32" priority="64">
      <formula>K$6=TODAY()</formula>
    </cfRule>
  </conditionalFormatting>
  <conditionalFormatting sqref="H50">
    <cfRule type="dataBar" priority="57">
      <dataBar>
        <cfvo type="num" val="0"/>
        <cfvo type="num" val="1"/>
        <color theme="0" tint="-0.34998626667073579"/>
      </dataBar>
      <extLst>
        <ext xmlns:x14="http://schemas.microsoft.com/office/spreadsheetml/2009/9/main" uri="{B025F937-C7B1-47D3-B67F-A62EFF666E3E}">
          <x14:id>{55EA0FDE-0D3E-4745-A36E-0B1D4AFCA0B3}</x14:id>
        </ext>
      </extLst>
    </cfRule>
  </conditionalFormatting>
  <conditionalFormatting sqref="H48">
    <cfRule type="dataBar" priority="55">
      <dataBar>
        <cfvo type="num" val="0"/>
        <cfvo type="num" val="1"/>
        <color theme="0" tint="-0.34998626667073579"/>
      </dataBar>
      <extLst>
        <ext xmlns:x14="http://schemas.microsoft.com/office/spreadsheetml/2009/9/main" uri="{B025F937-C7B1-47D3-B67F-A62EFF666E3E}">
          <x14:id>{6197F1EF-B118-6948-9F03-A07AD16BA4B0}</x14:id>
        </ext>
      </extLst>
    </cfRule>
  </conditionalFormatting>
  <conditionalFormatting sqref="K50:BN50">
    <cfRule type="expression" dxfId="31" priority="58">
      <formula>K$6=TODAY()</formula>
    </cfRule>
  </conditionalFormatting>
  <conditionalFormatting sqref="K48:BN48">
    <cfRule type="expression" dxfId="30" priority="56">
      <formula>K$6=TODAY()</formula>
    </cfRule>
  </conditionalFormatting>
  <conditionalFormatting sqref="H49">
    <cfRule type="dataBar" priority="59">
      <dataBar>
        <cfvo type="num" val="0"/>
        <cfvo type="num" val="1"/>
        <color theme="0" tint="-0.34998626667073579"/>
      </dataBar>
      <extLst>
        <ext xmlns:x14="http://schemas.microsoft.com/office/spreadsheetml/2009/9/main" uri="{B025F937-C7B1-47D3-B67F-A62EFF666E3E}">
          <x14:id>{62B782CE-B4EE-3248-8062-C7B6136695B8}</x14:id>
        </ext>
      </extLst>
    </cfRule>
  </conditionalFormatting>
  <conditionalFormatting sqref="K49:BN49">
    <cfRule type="expression" dxfId="29" priority="60">
      <formula>K$6=TODAY()</formula>
    </cfRule>
  </conditionalFormatting>
  <conditionalFormatting sqref="H47">
    <cfRule type="dataBar" priority="51">
      <dataBar>
        <cfvo type="num" val="0"/>
        <cfvo type="num" val="1"/>
        <color theme="0" tint="-0.34998626667073579"/>
      </dataBar>
      <extLst>
        <ext xmlns:x14="http://schemas.microsoft.com/office/spreadsheetml/2009/9/main" uri="{B025F937-C7B1-47D3-B67F-A62EFF666E3E}">
          <x14:id>{B20BAABC-5D33-C841-9D14-5FFD8FE222EB}</x14:id>
        </ext>
      </extLst>
    </cfRule>
  </conditionalFormatting>
  <conditionalFormatting sqref="K47:BN47">
    <cfRule type="expression" dxfId="28" priority="52">
      <formula>K$6=TODAY()</formula>
    </cfRule>
  </conditionalFormatting>
  <conditionalFormatting sqref="H49">
    <cfRule type="dataBar" priority="49">
      <dataBar>
        <cfvo type="num" val="0"/>
        <cfvo type="num" val="1"/>
        <color theme="0" tint="-0.34998626667073579"/>
      </dataBar>
      <extLst>
        <ext xmlns:x14="http://schemas.microsoft.com/office/spreadsheetml/2009/9/main" uri="{B025F937-C7B1-47D3-B67F-A62EFF666E3E}">
          <x14:id>{1D3271B6-B451-8B40-8A00-8FC357E3FBCB}</x14:id>
        </ext>
      </extLst>
    </cfRule>
  </conditionalFormatting>
  <conditionalFormatting sqref="K49:BN49">
    <cfRule type="expression" dxfId="27" priority="50">
      <formula>K$6=TODAY()</formula>
    </cfRule>
  </conditionalFormatting>
  <conditionalFormatting sqref="H48">
    <cfRule type="dataBar" priority="45">
      <dataBar>
        <cfvo type="num" val="0"/>
        <cfvo type="num" val="1"/>
        <color theme="0" tint="-0.34998626667073579"/>
      </dataBar>
      <extLst>
        <ext xmlns:x14="http://schemas.microsoft.com/office/spreadsheetml/2009/9/main" uri="{B025F937-C7B1-47D3-B67F-A62EFF666E3E}">
          <x14:id>{EEA9B63F-7FAE-E843-9C9B-383F4A834582}</x14:id>
        </ext>
      </extLst>
    </cfRule>
  </conditionalFormatting>
  <conditionalFormatting sqref="K48:BN48">
    <cfRule type="expression" dxfId="26" priority="46">
      <formula>K$6=TODAY()</formula>
    </cfRule>
  </conditionalFormatting>
  <conditionalFormatting sqref="H52">
    <cfRule type="dataBar" priority="39">
      <dataBar>
        <cfvo type="num" val="0"/>
        <cfvo type="num" val="1"/>
        <color theme="0" tint="-0.34998626667073579"/>
      </dataBar>
      <extLst>
        <ext xmlns:x14="http://schemas.microsoft.com/office/spreadsheetml/2009/9/main" uri="{B025F937-C7B1-47D3-B67F-A62EFF666E3E}">
          <x14:id>{45DBF916-A8A9-7242-A073-3F7A0C031371}</x14:id>
        </ext>
      </extLst>
    </cfRule>
  </conditionalFormatting>
  <conditionalFormatting sqref="K52:BN52">
    <cfRule type="expression" dxfId="25" priority="40">
      <formula>K$6=TODAY()</formula>
    </cfRule>
  </conditionalFormatting>
  <conditionalFormatting sqref="H53">
    <cfRule type="dataBar" priority="41">
      <dataBar>
        <cfvo type="num" val="0"/>
        <cfvo type="num" val="1"/>
        <color theme="0" tint="-0.34998626667073579"/>
      </dataBar>
      <extLst>
        <ext xmlns:x14="http://schemas.microsoft.com/office/spreadsheetml/2009/9/main" uri="{B025F937-C7B1-47D3-B67F-A62EFF666E3E}">
          <x14:id>{892E8868-478E-5D49-B9E6-1D987C0BEC52}</x14:id>
        </ext>
      </extLst>
    </cfRule>
  </conditionalFormatting>
  <conditionalFormatting sqref="K53:BN53">
    <cfRule type="expression" dxfId="24" priority="42">
      <formula>K$6=TODAY()</formula>
    </cfRule>
  </conditionalFormatting>
  <conditionalFormatting sqref="H51">
    <cfRule type="dataBar" priority="35">
      <dataBar>
        <cfvo type="num" val="0"/>
        <cfvo type="num" val="1"/>
        <color theme="0" tint="-0.34998626667073579"/>
      </dataBar>
      <extLst>
        <ext xmlns:x14="http://schemas.microsoft.com/office/spreadsheetml/2009/9/main" uri="{B025F937-C7B1-47D3-B67F-A62EFF666E3E}">
          <x14:id>{F0001EAE-A348-374E-B4FF-F2EF90A886A7}</x14:id>
        </ext>
      </extLst>
    </cfRule>
  </conditionalFormatting>
  <conditionalFormatting sqref="K51:BN51">
    <cfRule type="expression" dxfId="23" priority="36">
      <formula>K$6=TODAY()</formula>
    </cfRule>
  </conditionalFormatting>
  <conditionalFormatting sqref="H53">
    <cfRule type="dataBar" priority="33">
      <dataBar>
        <cfvo type="num" val="0"/>
        <cfvo type="num" val="1"/>
        <color theme="0" tint="-0.34998626667073579"/>
      </dataBar>
      <extLst>
        <ext xmlns:x14="http://schemas.microsoft.com/office/spreadsheetml/2009/9/main" uri="{B025F937-C7B1-47D3-B67F-A62EFF666E3E}">
          <x14:id>{5461E562-5FD8-DA4A-96D3-8D62012F23CC}</x14:id>
        </ext>
      </extLst>
    </cfRule>
  </conditionalFormatting>
  <conditionalFormatting sqref="K53:BN53">
    <cfRule type="expression" dxfId="22" priority="34">
      <formula>K$6=TODAY()</formula>
    </cfRule>
  </conditionalFormatting>
  <conditionalFormatting sqref="H52">
    <cfRule type="dataBar" priority="29">
      <dataBar>
        <cfvo type="num" val="0"/>
        <cfvo type="num" val="1"/>
        <color theme="0" tint="-0.34998626667073579"/>
      </dataBar>
      <extLst>
        <ext xmlns:x14="http://schemas.microsoft.com/office/spreadsheetml/2009/9/main" uri="{B025F937-C7B1-47D3-B67F-A62EFF666E3E}">
          <x14:id>{93341AD5-A9C0-8C4C-9660-AABB50FC5903}</x14:id>
        </ext>
      </extLst>
    </cfRule>
  </conditionalFormatting>
  <conditionalFormatting sqref="K52:BN52">
    <cfRule type="expression" dxfId="21" priority="30">
      <formula>K$6=TODAY()</formula>
    </cfRule>
  </conditionalFormatting>
  <conditionalFormatting sqref="H32">
    <cfRule type="dataBar" priority="25">
      <dataBar>
        <cfvo type="num" val="0"/>
        <cfvo type="num" val="1"/>
        <color theme="0" tint="-0.34998626667073579"/>
      </dataBar>
      <extLst>
        <ext xmlns:x14="http://schemas.microsoft.com/office/spreadsheetml/2009/9/main" uri="{B025F937-C7B1-47D3-B67F-A62EFF666E3E}">
          <x14:id>{4E682BF2-C32E-1F48-8563-FE8672133400}</x14:id>
        </ext>
      </extLst>
    </cfRule>
  </conditionalFormatting>
  <conditionalFormatting sqref="K32:BN32">
    <cfRule type="expression" dxfId="20" priority="27">
      <formula>AND($E32&lt;=K$6,ROUNDDOWN(($F32-$E32+1)*$H32,0)+$E32-1&gt;=K$6)</formula>
    </cfRule>
    <cfRule type="expression" dxfId="19" priority="28">
      <formula>AND(NOT(ISBLANK($E32)),$E32&lt;=K$6,$F32&gt;=K$6)</formula>
    </cfRule>
  </conditionalFormatting>
  <conditionalFormatting sqref="K32:BN32">
    <cfRule type="expression" dxfId="18" priority="26">
      <formula>K$6=TODAY()</formula>
    </cfRule>
  </conditionalFormatting>
  <conditionalFormatting sqref="K35:BN35">
    <cfRule type="expression" dxfId="17" priority="23">
      <formula>AND($E35&lt;=K$6,ROUNDDOWN(($F35-$E35+1)*$H35,0)+$E35-1&gt;=K$6)</formula>
    </cfRule>
    <cfRule type="expression" dxfId="16" priority="24">
      <formula>AND(NOT(ISBLANK($E35)),$E35&lt;=K$6,$F35&gt;=K$6)</formula>
    </cfRule>
  </conditionalFormatting>
  <conditionalFormatting sqref="H35">
    <cfRule type="dataBar" priority="21">
      <dataBar>
        <cfvo type="num" val="0"/>
        <cfvo type="num" val="1"/>
        <color theme="0" tint="-0.34998626667073579"/>
      </dataBar>
      <extLst>
        <ext xmlns:x14="http://schemas.microsoft.com/office/spreadsheetml/2009/9/main" uri="{B025F937-C7B1-47D3-B67F-A62EFF666E3E}">
          <x14:id>{6303DE5C-0625-734E-AA23-40A33BD4C47E}</x14:id>
        </ext>
      </extLst>
    </cfRule>
  </conditionalFormatting>
  <conditionalFormatting sqref="K35:BN35">
    <cfRule type="expression" dxfId="15" priority="22">
      <formula>K$6=TODAY()</formula>
    </cfRule>
  </conditionalFormatting>
  <conditionalFormatting sqref="K36:BN36">
    <cfRule type="expression" dxfId="14" priority="19">
      <formula>AND($E36&lt;=K$6,ROUNDDOWN(($F36-$E36+1)*$H36,0)+$E36-1&gt;=K$6)</formula>
    </cfRule>
    <cfRule type="expression" dxfId="13" priority="20">
      <formula>AND(NOT(ISBLANK($E36)),$E36&lt;=K$6,$F36&gt;=K$6)</formula>
    </cfRule>
  </conditionalFormatting>
  <conditionalFormatting sqref="H36">
    <cfRule type="dataBar" priority="17">
      <dataBar>
        <cfvo type="num" val="0"/>
        <cfvo type="num" val="1"/>
        <color theme="0" tint="-0.34998626667073579"/>
      </dataBar>
      <extLst>
        <ext xmlns:x14="http://schemas.microsoft.com/office/spreadsheetml/2009/9/main" uri="{B025F937-C7B1-47D3-B67F-A62EFF666E3E}">
          <x14:id>{F97BC70F-D553-B54D-957F-13D55D53D419}</x14:id>
        </ext>
      </extLst>
    </cfRule>
  </conditionalFormatting>
  <conditionalFormatting sqref="K36:BN36">
    <cfRule type="expression" dxfId="12" priority="18">
      <formula>K$6=TODAY()</formula>
    </cfRule>
  </conditionalFormatting>
  <conditionalFormatting sqref="K37:BN37">
    <cfRule type="expression" dxfId="11" priority="15">
      <formula>AND($E37&lt;=K$6,ROUNDDOWN(($F37-$E37+1)*$H37,0)+$E37-1&gt;=K$6)</formula>
    </cfRule>
    <cfRule type="expression" dxfId="10" priority="16">
      <formula>AND(NOT(ISBLANK($E37)),$E37&lt;=K$6,$F37&gt;=K$6)</formula>
    </cfRule>
  </conditionalFormatting>
  <conditionalFormatting sqref="H37">
    <cfRule type="dataBar" priority="13">
      <dataBar>
        <cfvo type="num" val="0"/>
        <cfvo type="num" val="1"/>
        <color theme="0" tint="-0.34998626667073579"/>
      </dataBar>
      <extLst>
        <ext xmlns:x14="http://schemas.microsoft.com/office/spreadsheetml/2009/9/main" uri="{B025F937-C7B1-47D3-B67F-A62EFF666E3E}">
          <x14:id>{6E1B22DB-86C9-5E4B-83EB-94BCBA19F8C9}</x14:id>
        </ext>
      </extLst>
    </cfRule>
  </conditionalFormatting>
  <conditionalFormatting sqref="K37:BN37">
    <cfRule type="expression" dxfId="9" priority="14">
      <formula>K$6=TODAY()</formula>
    </cfRule>
  </conditionalFormatting>
  <conditionalFormatting sqref="K38:BN38">
    <cfRule type="expression" dxfId="8" priority="11">
      <formula>AND($E38&lt;=K$6,ROUNDDOWN(($F38-$E38+1)*$H38,0)+$E38-1&gt;=K$6)</formula>
    </cfRule>
    <cfRule type="expression" dxfId="7" priority="12">
      <formula>AND(NOT(ISBLANK($E38)),$E38&lt;=K$6,$F38&gt;=K$6)</formula>
    </cfRule>
  </conditionalFormatting>
  <conditionalFormatting sqref="H38">
    <cfRule type="dataBar" priority="9">
      <dataBar>
        <cfvo type="num" val="0"/>
        <cfvo type="num" val="1"/>
        <color theme="0" tint="-0.34998626667073579"/>
      </dataBar>
      <extLst>
        <ext xmlns:x14="http://schemas.microsoft.com/office/spreadsheetml/2009/9/main" uri="{B025F937-C7B1-47D3-B67F-A62EFF666E3E}">
          <x14:id>{2DDD3C4E-133F-AC49-8DE6-A405AE85BB52}</x14:id>
        </ext>
      </extLst>
    </cfRule>
  </conditionalFormatting>
  <conditionalFormatting sqref="K38:BN38">
    <cfRule type="expression" dxfId="6" priority="10">
      <formula>K$6=TODAY()</formula>
    </cfRule>
  </conditionalFormatting>
  <conditionalFormatting sqref="K39:BN39">
    <cfRule type="expression" dxfId="5" priority="7">
      <formula>AND($E39&lt;=K$6,ROUNDDOWN(($F39-$E39+1)*$H39,0)+$E39-1&gt;=K$6)</formula>
    </cfRule>
    <cfRule type="expression" dxfId="4" priority="8">
      <formula>AND(NOT(ISBLANK($E39)),$E39&lt;=K$6,$F39&gt;=K$6)</formula>
    </cfRule>
  </conditionalFormatting>
  <conditionalFormatting sqref="H39">
    <cfRule type="dataBar" priority="5">
      <dataBar>
        <cfvo type="num" val="0"/>
        <cfvo type="num" val="1"/>
        <color theme="0" tint="-0.34998626667073579"/>
      </dataBar>
      <extLst>
        <ext xmlns:x14="http://schemas.microsoft.com/office/spreadsheetml/2009/9/main" uri="{B025F937-C7B1-47D3-B67F-A62EFF666E3E}">
          <x14:id>{0F2BADBA-FA87-2743-BAA3-5CA3C34E9D99}</x14:id>
        </ext>
      </extLst>
    </cfRule>
  </conditionalFormatting>
  <conditionalFormatting sqref="K39:BN39">
    <cfRule type="expression" dxfId="3" priority="6">
      <formula>K$6=TODAY()</formula>
    </cfRule>
  </conditionalFormatting>
  <conditionalFormatting sqref="H54">
    <cfRule type="dataBar" priority="1">
      <dataBar>
        <cfvo type="num" val="0"/>
        <cfvo type="num" val="1"/>
        <color theme="0" tint="-0.34998626667073579"/>
      </dataBar>
      <extLst>
        <ext xmlns:x14="http://schemas.microsoft.com/office/spreadsheetml/2009/9/main" uri="{B025F937-C7B1-47D3-B67F-A62EFF666E3E}">
          <x14:id>{DEC8A02F-80BB-FF4A-8656-257DA44E514E}</x14:id>
        </ext>
      </extLst>
    </cfRule>
  </conditionalFormatting>
  <conditionalFormatting sqref="K54:BN54">
    <cfRule type="expression" dxfId="2" priority="3">
      <formula>AND($E54&lt;=K$6,ROUNDDOWN(($F54-$E54+1)*$H54,0)+$E54-1&gt;=K$6)</formula>
    </cfRule>
    <cfRule type="expression" dxfId="1" priority="4">
      <formula>AND(NOT(ISBLANK($E54)),$E54&lt;=K$6,$F54&gt;=K$6)</formula>
    </cfRule>
  </conditionalFormatting>
  <conditionalFormatting sqref="K54:BN54">
    <cfRule type="expression" dxfId="0" priority="2">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A65:B65 A67:B67 B66 E10 E20 E24 E65:H67 G10:H10 G20:H20 G24:H24 G68 G69:G70 G71 G25" unlockedFormula="1"/>
    <ignoredError sqref="A24 A20 A10 A1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Fallback/>
        </mc:AlternateContent>
      </controls>
    </mc:Choice>
    <mc:Fallback/>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H8:H11 H16:H18 H65:H71 H30 H20:H28 H13</xm:sqref>
        </x14:conditionalFormatting>
        <x14:conditionalFormatting xmlns:xm="http://schemas.microsoft.com/office/excel/2006/main">
          <x14:cfRule type="dataBar" id="{C1E55C9C-328E-7F42-B324-A31B3CE69B6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31AA526-2D8A-4E44-A36A-A6E8A815DF0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6F9E808-E518-004B-8F3F-F9C4A5184E11}">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0177765-3EC5-9140-882D-8D70C69CF8D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40BBC8F-7EC0-0642-8746-9249EB8859FD}">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CE5909F-1F84-B443-A941-98EE3155C9A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208E98-1C87-F945-B7BA-D5E81A01579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F79A7199-BB91-4A40-BF69-CC8C783C7011}">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222E3D4-7513-264C-968B-0292F382CD5D}">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526828FD-A928-6E46-95F8-D74ACD1E339B}">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730B0F02-39AB-BD42-BB2A-405EFC6279DF}">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1C2DB213-53A8-4946-B60A-C01681F1506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D8388F22-1F90-F24E-9C6B-625491BBF15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3CDA81EE-B6E8-9342-8A31-FAA578F3FBDA}">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6CC7F112-D4C4-2647-8F58-25080F8D0653}">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1803FA7-1B88-B64E-915D-B792FB43FF62}">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A44EC134-680C-6943-A530-937463E3A665}">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900B624-12B9-8C44-99D7-233CE13C7600}">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74F8D3DF-6F10-DE48-8073-38A8F97D520C}">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9709D54-8704-CF48-BD8A-3E5B6C55A911}">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5124A7FC-6C88-7F45-B594-A5EB10C7418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B72F9582-8103-A840-9EC3-CEB5270C8B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E00C115-AB44-B84E-A467-603C2B73AEC4}">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F31070D4-D4DA-C640-87F5-2362BD3F88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D8C7FF9-E83B-DA4C-B96F-187FC4004B6E}">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EC734CD8-B493-2444-A426-183D6898AB8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43E317B-FDC6-884D-80FD-6FE886865D02}">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5EA0FDE-0D3E-4745-A36E-0B1D4AFCA0B3}">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6197F1EF-B118-6948-9F03-A07AD16BA4B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62B782CE-B4EE-3248-8062-C7B6136695B8}">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B20BAABC-5D33-C841-9D14-5FFD8FE222E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D3271B6-B451-8B40-8A00-8FC357E3FBCB}">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EEA9B63F-7FAE-E843-9C9B-383F4A834582}">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5DBF916-A8A9-7242-A073-3F7A0C031371}">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892E8868-478E-5D49-B9E6-1D987C0BEC52}">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F0001EAE-A348-374E-B4FF-F2EF90A886A7}">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5461E562-5FD8-DA4A-96D3-8D62012F23C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3341AD5-A9C0-8C4C-9660-AABB50FC5903}">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4E682BF2-C32E-1F48-8563-FE867213340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6303DE5C-0625-734E-AA23-40A33BD4C47E}">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F97BC70F-D553-B54D-957F-13D55D53D419}">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6E1B22DB-86C9-5E4B-83EB-94BCBA19F8C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2DDD3C4E-133F-AC49-8DE6-A405AE85BB52}">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2BADBA-FA87-2743-BAA3-5CA3C34E9D99}">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EC8A02F-80BB-FF4A-8656-257DA44E514E}">
            <x14:dataBar minLength="0" maxLength="100" gradient="0">
              <x14:cfvo type="num">
                <xm:f>0</xm:f>
              </x14:cfvo>
              <x14:cfvo type="num">
                <xm:f>1</xm:f>
              </x14:cfvo>
              <x14:negativeFillColor rgb="FFFF0000"/>
              <x14:axisColor rgb="FF000000"/>
            </x14:dataBar>
          </x14:cfRule>
          <xm:sqref>H54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46"/>
  <sheetViews>
    <sheetView showGridLines="0" topLeftCell="A13" workbookViewId="0">
      <selection activeCell="BB10" sqref="BB10"/>
    </sheetView>
  </sheetViews>
  <sheetFormatPr baseColWidth="10" defaultColWidth="8.83203125" defaultRowHeight="13" x14ac:dyDescent="0.15"/>
  <cols>
    <col min="1" max="1" width="5.5" style="16" customWidth="1"/>
    <col min="2" max="2" width="37.6640625" style="16" customWidth="1"/>
    <col min="3" max="3" width="55.1640625" style="16" customWidth="1"/>
  </cols>
  <sheetData>
    <row r="1" spans="1:3" ht="30" customHeight="1" x14ac:dyDescent="0.15">
      <c r="A1" s="35" t="s">
        <v>21</v>
      </c>
    </row>
    <row r="4" spans="1:3" x14ac:dyDescent="0.15">
      <c r="C4" s="23" t="s">
        <v>29</v>
      </c>
    </row>
    <row r="5" spans="1:3" x14ac:dyDescent="0.15">
      <c r="C5" s="20" t="s">
        <v>30</v>
      </c>
    </row>
    <row r="6" spans="1:3" x14ac:dyDescent="0.15">
      <c r="C6" s="20"/>
    </row>
    <row r="7" spans="1:3" ht="18" x14ac:dyDescent="0.2">
      <c r="C7" s="24" t="s">
        <v>50</v>
      </c>
    </row>
    <row r="8" spans="1:3" x14ac:dyDescent="0.15">
      <c r="C8" s="25" t="s">
        <v>48</v>
      </c>
    </row>
    <row r="10" spans="1:3" x14ac:dyDescent="0.15">
      <c r="C10" s="20" t="s">
        <v>47</v>
      </c>
    </row>
    <row r="11" spans="1:3" x14ac:dyDescent="0.15">
      <c r="C11" s="20" t="s">
        <v>46</v>
      </c>
    </row>
    <row r="13" spans="1:3" ht="18" x14ac:dyDescent="0.2">
      <c r="C13" s="24" t="s">
        <v>45</v>
      </c>
    </row>
    <row r="16" spans="1:3" ht="16" x14ac:dyDescent="0.2">
      <c r="A16" s="27" t="s">
        <v>23</v>
      </c>
    </row>
    <row r="17" spans="2:2" s="16" customFormat="1" x14ac:dyDescent="0.15"/>
    <row r="18" spans="2:2" ht="14" x14ac:dyDescent="0.15">
      <c r="B18" s="26" t="s">
        <v>34</v>
      </c>
    </row>
    <row r="19" spans="2:2" x14ac:dyDescent="0.15">
      <c r="B19" s="20" t="s">
        <v>40</v>
      </c>
    </row>
    <row r="20" spans="2:2" x14ac:dyDescent="0.15">
      <c r="B20" s="20" t="s">
        <v>41</v>
      </c>
    </row>
    <row r="22" spans="2:2" s="16" customFormat="1" ht="14" x14ac:dyDescent="0.15">
      <c r="B22" s="26" t="s">
        <v>42</v>
      </c>
    </row>
    <row r="23" spans="2:2" s="16" customFormat="1" x14ac:dyDescent="0.15">
      <c r="B23" s="20" t="s">
        <v>43</v>
      </c>
    </row>
    <row r="24" spans="2:2" s="16" customFormat="1" x14ac:dyDescent="0.15">
      <c r="B24" s="20" t="s">
        <v>44</v>
      </c>
    </row>
    <row r="26" spans="2:2" s="16" customFormat="1" ht="14" x14ac:dyDescent="0.15">
      <c r="B26" s="26" t="s">
        <v>31</v>
      </c>
    </row>
    <row r="27" spans="2:2" s="16" customFormat="1" x14ac:dyDescent="0.15">
      <c r="B27" s="20" t="s">
        <v>35</v>
      </c>
    </row>
    <row r="28" spans="2:2" s="16" customFormat="1" x14ac:dyDescent="0.15">
      <c r="B28" s="20" t="s">
        <v>36</v>
      </c>
    </row>
    <row r="29" spans="2:2" x14ac:dyDescent="0.15">
      <c r="B29" s="20" t="s">
        <v>38</v>
      </c>
    </row>
    <row r="30" spans="2:2" x14ac:dyDescent="0.15">
      <c r="B30" s="16" t="s">
        <v>24</v>
      </c>
    </row>
    <row r="31" spans="2:2" x14ac:dyDescent="0.15">
      <c r="B31" s="16" t="s">
        <v>25</v>
      </c>
    </row>
    <row r="32" spans="2:2" x14ac:dyDescent="0.15">
      <c r="B32" s="16" t="s">
        <v>26</v>
      </c>
    </row>
    <row r="34" spans="2:2" ht="14" x14ac:dyDescent="0.15">
      <c r="B34" s="26" t="s">
        <v>27</v>
      </c>
    </row>
    <row r="35" spans="2:2" x14ac:dyDescent="0.15">
      <c r="B35" s="20" t="s">
        <v>126</v>
      </c>
    </row>
    <row r="36" spans="2:2" x14ac:dyDescent="0.15">
      <c r="B36" s="20" t="s">
        <v>127</v>
      </c>
    </row>
    <row r="37" spans="2:2" x14ac:dyDescent="0.15">
      <c r="B37" s="20" t="s">
        <v>128</v>
      </c>
    </row>
    <row r="39" spans="2:2" ht="14" x14ac:dyDescent="0.15">
      <c r="B39" s="26" t="s">
        <v>28</v>
      </c>
    </row>
    <row r="40" spans="2:2" x14ac:dyDescent="0.15">
      <c r="B40" s="20" t="s">
        <v>39</v>
      </c>
    </row>
    <row r="42" spans="2:2" s="16" customFormat="1" ht="14" x14ac:dyDescent="0.15">
      <c r="B42" s="26" t="s">
        <v>32</v>
      </c>
    </row>
    <row r="43" spans="2:2" s="16" customFormat="1" x14ac:dyDescent="0.15">
      <c r="B43" s="20" t="s">
        <v>129</v>
      </c>
    </row>
    <row r="44" spans="2:2" s="16" customFormat="1" x14ac:dyDescent="0.15">
      <c r="B44" s="20" t="s">
        <v>33</v>
      </c>
    </row>
    <row r="45" spans="2:2" s="16" customFormat="1" x14ac:dyDescent="0.15"/>
    <row r="46" spans="2:2" ht="18" x14ac:dyDescent="0.2">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94"/>
  <sheetViews>
    <sheetView showGridLines="0" topLeftCell="A61" workbookViewId="0">
      <selection activeCell="B74" sqref="B74"/>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40" t="s">
        <v>121</v>
      </c>
      <c r="B1" s="41"/>
      <c r="C1" s="42"/>
    </row>
    <row r="2" spans="1:3" ht="14" x14ac:dyDescent="0.15">
      <c r="A2" s="132" t="s">
        <v>48</v>
      </c>
      <c r="B2" s="9"/>
      <c r="C2" s="8"/>
    </row>
    <row r="3" spans="1:3" s="20" customFormat="1" x14ac:dyDescent="0.15">
      <c r="A3" s="8"/>
      <c r="B3" s="9"/>
      <c r="C3" s="8"/>
    </row>
    <row r="4" spans="1:3" s="8" customFormat="1" ht="18" x14ac:dyDescent="0.2">
      <c r="A4" s="127" t="s">
        <v>88</v>
      </c>
      <c r="B4" s="39"/>
    </row>
    <row r="5" spans="1:3" s="8" customFormat="1" ht="42" x14ac:dyDescent="0.15">
      <c r="B5" s="133" t="s">
        <v>77</v>
      </c>
    </row>
    <row r="7" spans="1:3" ht="28" x14ac:dyDescent="0.15">
      <c r="B7" s="133" t="s">
        <v>89</v>
      </c>
    </row>
    <row r="9" spans="1:3" ht="14" x14ac:dyDescent="0.15">
      <c r="B9" s="132" t="s">
        <v>60</v>
      </c>
    </row>
    <row r="11" spans="1:3" ht="28" x14ac:dyDescent="0.15">
      <c r="B11" s="131" t="s">
        <v>61</v>
      </c>
    </row>
    <row r="12" spans="1:3" s="20" customFormat="1" x14ac:dyDescent="0.15"/>
    <row r="13" spans="1:3" ht="18" x14ac:dyDescent="0.2">
      <c r="A13" s="173" t="s">
        <v>4</v>
      </c>
      <c r="B13" s="173"/>
    </row>
    <row r="14" spans="1:3" s="20" customFormat="1" x14ac:dyDescent="0.15"/>
    <row r="15" spans="1:3" s="128" customFormat="1" ht="18" x14ac:dyDescent="0.15">
      <c r="A15" s="136"/>
      <c r="B15" s="134" t="s">
        <v>80</v>
      </c>
    </row>
    <row r="16" spans="1:3" s="128" customFormat="1" ht="18" x14ac:dyDescent="0.15">
      <c r="A16" s="136"/>
      <c r="B16" s="135" t="s">
        <v>78</v>
      </c>
      <c r="C16" s="130" t="s">
        <v>3</v>
      </c>
    </row>
    <row r="17" spans="1:3" ht="18" x14ac:dyDescent="0.2">
      <c r="A17" s="137"/>
      <c r="B17" s="135" t="s">
        <v>82</v>
      </c>
    </row>
    <row r="18" spans="1:3" s="20" customFormat="1" ht="18" x14ac:dyDescent="0.2">
      <c r="A18" s="137"/>
      <c r="B18" s="135" t="s">
        <v>90</v>
      </c>
    </row>
    <row r="19" spans="1:3" s="42" customFormat="1" ht="18" x14ac:dyDescent="0.2">
      <c r="A19" s="140"/>
      <c r="B19" s="135" t="s">
        <v>91</v>
      </c>
    </row>
    <row r="20" spans="1:3" s="128" customFormat="1" ht="18" x14ac:dyDescent="0.15">
      <c r="A20" s="136"/>
      <c r="B20" s="134" t="s">
        <v>79</v>
      </c>
      <c r="C20" s="129" t="s">
        <v>2</v>
      </c>
    </row>
    <row r="21" spans="1:3" ht="18" x14ac:dyDescent="0.2">
      <c r="A21" s="137"/>
      <c r="B21" s="135" t="s">
        <v>81</v>
      </c>
    </row>
    <row r="22" spans="1:3" s="8" customFormat="1" ht="18" x14ac:dyDescent="0.2">
      <c r="A22" s="138"/>
      <c r="B22" s="139" t="s">
        <v>83</v>
      </c>
    </row>
    <row r="23" spans="1:3" s="8" customFormat="1" ht="18" x14ac:dyDescent="0.2">
      <c r="A23" s="138"/>
      <c r="B23" s="10"/>
    </row>
    <row r="24" spans="1:3" s="8" customFormat="1" ht="18" x14ac:dyDescent="0.2">
      <c r="A24" s="173" t="s">
        <v>84</v>
      </c>
      <c r="B24" s="173"/>
    </row>
    <row r="25" spans="1:3" s="8" customFormat="1" ht="42" x14ac:dyDescent="0.2">
      <c r="A25" s="138"/>
      <c r="B25" s="135" t="s">
        <v>92</v>
      </c>
    </row>
    <row r="26" spans="1:3" s="8" customFormat="1" ht="18" x14ac:dyDescent="0.2">
      <c r="A26" s="138"/>
      <c r="B26" s="135"/>
    </row>
    <row r="27" spans="1:3" s="8" customFormat="1" ht="18" x14ac:dyDescent="0.2">
      <c r="A27" s="138"/>
      <c r="B27" s="156" t="s">
        <v>96</v>
      </c>
    </row>
    <row r="28" spans="1:3" s="8" customFormat="1" ht="18" x14ac:dyDescent="0.2">
      <c r="A28" s="138"/>
      <c r="B28" s="135" t="s">
        <v>85</v>
      </c>
    </row>
    <row r="29" spans="1:3" s="8" customFormat="1" ht="28" x14ac:dyDescent="0.2">
      <c r="A29" s="138"/>
      <c r="B29" s="135" t="s">
        <v>87</v>
      </c>
    </row>
    <row r="30" spans="1:3" s="8" customFormat="1" ht="18" x14ac:dyDescent="0.2">
      <c r="A30" s="138"/>
      <c r="B30" s="135"/>
    </row>
    <row r="31" spans="1:3" s="8" customFormat="1" ht="18" x14ac:dyDescent="0.2">
      <c r="A31" s="138"/>
      <c r="B31" s="156" t="s">
        <v>93</v>
      </c>
    </row>
    <row r="32" spans="1:3" s="8" customFormat="1" ht="18" x14ac:dyDescent="0.2">
      <c r="A32" s="138"/>
      <c r="B32" s="135" t="s">
        <v>86</v>
      </c>
    </row>
    <row r="33" spans="1:2" s="8" customFormat="1" ht="18" x14ac:dyDescent="0.2">
      <c r="A33" s="138"/>
      <c r="B33" s="135" t="s">
        <v>94</v>
      </c>
    </row>
    <row r="34" spans="1:2" s="8" customFormat="1" ht="18" x14ac:dyDescent="0.2">
      <c r="A34" s="138"/>
      <c r="B34" s="10"/>
    </row>
    <row r="35" spans="1:2" s="8" customFormat="1" ht="28" x14ac:dyDescent="0.2">
      <c r="A35" s="138"/>
      <c r="B35" s="135" t="s">
        <v>131</v>
      </c>
    </row>
    <row r="36" spans="1:2" s="8" customFormat="1" ht="18" x14ac:dyDescent="0.2">
      <c r="A36" s="138"/>
      <c r="B36" s="141" t="s">
        <v>95</v>
      </c>
    </row>
    <row r="37" spans="1:2" s="8" customFormat="1" ht="18" x14ac:dyDescent="0.2">
      <c r="A37" s="138"/>
      <c r="B37" s="10"/>
    </row>
    <row r="38" spans="1:2" ht="18" x14ac:dyDescent="0.2">
      <c r="A38" s="173" t="s">
        <v>9</v>
      </c>
      <c r="B38" s="173"/>
    </row>
    <row r="39" spans="1:2" ht="28" x14ac:dyDescent="0.15">
      <c r="B39" s="135" t="s">
        <v>98</v>
      </c>
    </row>
    <row r="40" spans="1:2" s="20" customFormat="1" x14ac:dyDescent="0.15"/>
    <row r="41" spans="1:2" s="20" customFormat="1" ht="14" x14ac:dyDescent="0.15">
      <c r="B41" s="135" t="s">
        <v>99</v>
      </c>
    </row>
    <row r="42" spans="1:2" s="20" customFormat="1" x14ac:dyDescent="0.15"/>
    <row r="43" spans="1:2" s="20" customFormat="1" ht="28" x14ac:dyDescent="0.15">
      <c r="B43" s="135" t="s">
        <v>97</v>
      </c>
    </row>
    <row r="44" spans="1:2" s="20" customFormat="1" x14ac:dyDescent="0.15"/>
    <row r="45" spans="1:2" ht="28" x14ac:dyDescent="0.15">
      <c r="B45" s="135" t="s">
        <v>100</v>
      </c>
    </row>
    <row r="46" spans="1:2" x14ac:dyDescent="0.15">
      <c r="B46" s="21"/>
    </row>
    <row r="47" spans="1:2" ht="28" x14ac:dyDescent="0.15">
      <c r="B47" s="135" t="s">
        <v>101</v>
      </c>
    </row>
    <row r="48" spans="1:2" x14ac:dyDescent="0.15">
      <c r="B48" s="11"/>
    </row>
    <row r="49" spans="1:2" ht="18" x14ac:dyDescent="0.2">
      <c r="A49" s="173" t="s">
        <v>7</v>
      </c>
      <c r="B49" s="173"/>
    </row>
    <row r="50" spans="1:2" ht="28" x14ac:dyDescent="0.15">
      <c r="B50" s="135" t="s">
        <v>132</v>
      </c>
    </row>
    <row r="51" spans="1:2" x14ac:dyDescent="0.15">
      <c r="B51" s="11"/>
    </row>
    <row r="52" spans="1:2" ht="14" x14ac:dyDescent="0.15">
      <c r="A52" s="142" t="s">
        <v>10</v>
      </c>
      <c r="B52" s="135" t="s">
        <v>11</v>
      </c>
    </row>
    <row r="53" spans="1:2" ht="14" x14ac:dyDescent="0.15">
      <c r="A53" s="142" t="s">
        <v>12</v>
      </c>
      <c r="B53" s="135" t="s">
        <v>13</v>
      </c>
    </row>
    <row r="54" spans="1:2" ht="14" x14ac:dyDescent="0.15">
      <c r="A54" s="142" t="s">
        <v>14</v>
      </c>
      <c r="B54" s="135" t="s">
        <v>15</v>
      </c>
    </row>
    <row r="55" spans="1:2" ht="28" x14ac:dyDescent="0.15">
      <c r="A55" s="131"/>
      <c r="B55" s="135" t="s">
        <v>102</v>
      </c>
    </row>
    <row r="56" spans="1:2" ht="14" x14ac:dyDescent="0.15">
      <c r="A56" s="131"/>
      <c r="B56" s="135" t="s">
        <v>103</v>
      </c>
    </row>
    <row r="57" spans="1:2" ht="14" x14ac:dyDescent="0.15">
      <c r="A57" s="142" t="s">
        <v>16</v>
      </c>
      <c r="B57" s="135" t="s">
        <v>17</v>
      </c>
    </row>
    <row r="58" spans="1:2" ht="14" x14ac:dyDescent="0.15">
      <c r="A58" s="131"/>
      <c r="B58" s="135" t="s">
        <v>104</v>
      </c>
    </row>
    <row r="59" spans="1:2" ht="14" x14ac:dyDescent="0.15">
      <c r="A59" s="131"/>
      <c r="B59" s="135" t="s">
        <v>105</v>
      </c>
    </row>
    <row r="60" spans="1:2" ht="14" x14ac:dyDescent="0.15">
      <c r="A60" s="142" t="s">
        <v>18</v>
      </c>
      <c r="B60" s="135" t="s">
        <v>19</v>
      </c>
    </row>
    <row r="61" spans="1:2" ht="28" x14ac:dyDescent="0.15">
      <c r="A61" s="131"/>
      <c r="B61" s="135" t="s">
        <v>106</v>
      </c>
    </row>
    <row r="62" spans="1:2" ht="14" x14ac:dyDescent="0.15">
      <c r="A62" s="142" t="s">
        <v>107</v>
      </c>
      <c r="B62" s="135" t="s">
        <v>108</v>
      </c>
    </row>
    <row r="63" spans="1:2" ht="14" x14ac:dyDescent="0.15">
      <c r="A63" s="143"/>
      <c r="B63" s="135" t="s">
        <v>109</v>
      </c>
    </row>
    <row r="64" spans="1:2" s="20" customFormat="1" x14ac:dyDescent="0.15">
      <c r="B64" s="12"/>
    </row>
    <row r="65" spans="1:2" s="20" customFormat="1" ht="18" x14ac:dyDescent="0.2">
      <c r="A65" s="173" t="s">
        <v>8</v>
      </c>
      <c r="B65" s="173"/>
    </row>
    <row r="66" spans="1:2" s="20" customFormat="1" ht="42" x14ac:dyDescent="0.15">
      <c r="B66" s="135" t="s">
        <v>110</v>
      </c>
    </row>
    <row r="67" spans="1:2" s="20" customFormat="1" x14ac:dyDescent="0.15">
      <c r="B67" s="13"/>
    </row>
    <row r="68" spans="1:2" s="8" customFormat="1" ht="18" x14ac:dyDescent="0.2">
      <c r="A68" s="173" t="s">
        <v>5</v>
      </c>
      <c r="B68" s="173"/>
    </row>
    <row r="69" spans="1:2" s="20" customFormat="1" ht="14" x14ac:dyDescent="0.15">
      <c r="A69" s="150" t="s">
        <v>6</v>
      </c>
      <c r="B69" s="151" t="s">
        <v>111</v>
      </c>
    </row>
    <row r="70" spans="1:2" s="8" customFormat="1" ht="28" x14ac:dyDescent="0.15">
      <c r="A70" s="144"/>
      <c r="B70" s="149" t="s">
        <v>113</v>
      </c>
    </row>
    <row r="71" spans="1:2" s="8" customFormat="1" ht="14" x14ac:dyDescent="0.15">
      <c r="A71" s="144"/>
      <c r="B71" s="145"/>
    </row>
    <row r="72" spans="1:2" s="20" customFormat="1" ht="14" x14ac:dyDescent="0.15">
      <c r="A72" s="150" t="s">
        <v>6</v>
      </c>
      <c r="B72" s="151" t="s">
        <v>130</v>
      </c>
    </row>
    <row r="73" spans="1:2" s="8" customFormat="1" ht="28" x14ac:dyDescent="0.15">
      <c r="A73" s="144"/>
      <c r="B73" s="149" t="s">
        <v>134</v>
      </c>
    </row>
    <row r="74" spans="1:2" s="8" customFormat="1" ht="14" x14ac:dyDescent="0.15">
      <c r="A74" s="144"/>
      <c r="B74" s="145"/>
    </row>
    <row r="75" spans="1:2" ht="14" x14ac:dyDescent="0.15">
      <c r="A75" s="150" t="s">
        <v>6</v>
      </c>
      <c r="B75" s="153" t="s">
        <v>116</v>
      </c>
    </row>
    <row r="76" spans="1:2" s="8" customFormat="1" ht="28" x14ac:dyDescent="0.15">
      <c r="A76" s="144"/>
      <c r="B76" s="133" t="s">
        <v>133</v>
      </c>
    </row>
    <row r="77" spans="1:2" ht="14" x14ac:dyDescent="0.15">
      <c r="A77" s="143"/>
      <c r="B77" s="143"/>
    </row>
    <row r="78" spans="1:2" s="20" customFormat="1" ht="14" x14ac:dyDescent="0.15">
      <c r="A78" s="150" t="s">
        <v>6</v>
      </c>
      <c r="B78" s="153" t="s">
        <v>122</v>
      </c>
    </row>
    <row r="79" spans="1:2" s="8" customFormat="1" ht="28" x14ac:dyDescent="0.15">
      <c r="A79" s="144"/>
      <c r="B79" s="133" t="s">
        <v>117</v>
      </c>
    </row>
    <row r="80" spans="1:2" s="20" customFormat="1" ht="14" x14ac:dyDescent="0.15">
      <c r="A80" s="143"/>
      <c r="B80" s="143"/>
    </row>
    <row r="81" spans="1:2" ht="14" x14ac:dyDescent="0.15">
      <c r="A81" s="150" t="s">
        <v>6</v>
      </c>
      <c r="B81" s="153" t="s">
        <v>123</v>
      </c>
    </row>
    <row r="82" spans="1:2" s="8" customFormat="1" ht="14" x14ac:dyDescent="0.15">
      <c r="A82" s="144"/>
      <c r="B82" s="148" t="s">
        <v>118</v>
      </c>
    </row>
    <row r="83" spans="1:2" s="8" customFormat="1" ht="14" x14ac:dyDescent="0.15">
      <c r="A83" s="144"/>
      <c r="B83" s="148" t="s">
        <v>119</v>
      </c>
    </row>
    <row r="84" spans="1:2" s="8" customFormat="1" ht="14" x14ac:dyDescent="0.15">
      <c r="A84" s="144"/>
      <c r="B84" s="148" t="s">
        <v>120</v>
      </c>
    </row>
    <row r="85" spans="1:2" ht="14" x14ac:dyDescent="0.15">
      <c r="A85" s="143"/>
      <c r="B85" s="147"/>
    </row>
    <row r="86" spans="1:2" ht="14" x14ac:dyDescent="0.15">
      <c r="A86" s="150" t="s">
        <v>6</v>
      </c>
      <c r="B86" s="153" t="s">
        <v>124</v>
      </c>
    </row>
    <row r="87" spans="1:2" s="8" customFormat="1" ht="42" x14ac:dyDescent="0.15">
      <c r="A87" s="144"/>
      <c r="B87" s="133" t="s">
        <v>112</v>
      </c>
    </row>
    <row r="88" spans="1:2" s="8" customFormat="1" ht="14" x14ac:dyDescent="0.15">
      <c r="A88" s="144"/>
      <c r="B88" s="146" t="s">
        <v>114</v>
      </c>
    </row>
    <row r="89" spans="1:2" s="8" customFormat="1" ht="42" x14ac:dyDescent="0.15">
      <c r="A89" s="144"/>
      <c r="B89" s="152" t="s">
        <v>115</v>
      </c>
    </row>
    <row r="90" spans="1:2" ht="14" x14ac:dyDescent="0.15">
      <c r="A90" s="143"/>
      <c r="B90" s="143"/>
    </row>
    <row r="91" spans="1:2" ht="14" x14ac:dyDescent="0.15">
      <c r="A91" s="150" t="s">
        <v>6</v>
      </c>
      <c r="B91" s="155" t="s">
        <v>125</v>
      </c>
    </row>
    <row r="92" spans="1:2" ht="28" x14ac:dyDescent="0.15">
      <c r="A92" s="131"/>
      <c r="B92" s="148" t="s">
        <v>20</v>
      </c>
    </row>
    <row r="94" spans="1:2" x14ac:dyDescent="0.15">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BB10" sqref="BB10"/>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40" t="s">
        <v>51</v>
      </c>
      <c r="B1" s="40"/>
      <c r="C1" s="45"/>
      <c r="D1" s="45"/>
    </row>
    <row r="2" spans="1:4" ht="16" x14ac:dyDescent="0.2">
      <c r="A2" s="42"/>
      <c r="B2" s="46"/>
      <c r="C2" s="45"/>
      <c r="D2" s="45"/>
    </row>
    <row r="3" spans="1:4" ht="16" x14ac:dyDescent="0.2">
      <c r="A3" s="43"/>
      <c r="B3" s="36" t="s">
        <v>52</v>
      </c>
      <c r="C3" s="44"/>
    </row>
    <row r="4" spans="1:4" ht="14" x14ac:dyDescent="0.15">
      <c r="A4" s="14"/>
      <c r="B4" s="38" t="s">
        <v>48</v>
      </c>
      <c r="C4" s="15"/>
    </row>
    <row r="5" spans="1:4" ht="16" x14ac:dyDescent="0.2">
      <c r="A5" s="14"/>
      <c r="B5" s="17"/>
      <c r="C5" s="15"/>
    </row>
    <row r="6" spans="1:4" ht="16" x14ac:dyDescent="0.2">
      <c r="A6" s="14"/>
      <c r="B6" s="18" t="s">
        <v>53</v>
      </c>
      <c r="C6" s="15"/>
    </row>
    <row r="7" spans="1:4" ht="16" x14ac:dyDescent="0.2">
      <c r="A7" s="14"/>
      <c r="B7" s="17"/>
      <c r="C7" s="15"/>
    </row>
    <row r="8" spans="1:4" ht="32" x14ac:dyDescent="0.2">
      <c r="A8" s="14"/>
      <c r="B8" s="17" t="s">
        <v>54</v>
      </c>
      <c r="C8" s="15"/>
    </row>
    <row r="9" spans="1:4" ht="16" x14ac:dyDescent="0.2">
      <c r="A9" s="14"/>
      <c r="B9" s="17"/>
      <c r="C9" s="15"/>
    </row>
    <row r="10" spans="1:4" ht="48" x14ac:dyDescent="0.2">
      <c r="A10" s="14"/>
      <c r="B10" s="17" t="s">
        <v>55</v>
      </c>
      <c r="C10" s="15"/>
    </row>
    <row r="11" spans="1:4" ht="16" x14ac:dyDescent="0.2">
      <c r="A11" s="14"/>
      <c r="B11" s="17"/>
      <c r="C11" s="15"/>
    </row>
    <row r="12" spans="1:4" ht="32" x14ac:dyDescent="0.2">
      <c r="A12" s="14"/>
      <c r="B12" s="17" t="s">
        <v>56</v>
      </c>
      <c r="C12" s="15"/>
    </row>
    <row r="13" spans="1:4" ht="16" x14ac:dyDescent="0.2">
      <c r="A13" s="14"/>
      <c r="B13" s="17"/>
      <c r="C13" s="15"/>
    </row>
    <row r="14" spans="1:4" ht="48" x14ac:dyDescent="0.2">
      <c r="A14" s="14"/>
      <c r="B14" s="17" t="s">
        <v>57</v>
      </c>
      <c r="C14" s="15"/>
    </row>
    <row r="15" spans="1:4" ht="16" x14ac:dyDescent="0.2">
      <c r="A15" s="14"/>
      <c r="B15" s="17"/>
      <c r="C15" s="15"/>
    </row>
    <row r="16" spans="1:4" ht="32" x14ac:dyDescent="0.2">
      <c r="A16" s="14"/>
      <c r="B16" s="17" t="s">
        <v>58</v>
      </c>
      <c r="C16" s="15"/>
    </row>
    <row r="17" spans="1:3" ht="16" x14ac:dyDescent="0.2">
      <c r="A17" s="14"/>
      <c r="B17" s="17"/>
      <c r="C17" s="15"/>
    </row>
    <row r="18" spans="1:3" ht="16" x14ac:dyDescent="0.2">
      <c r="A18" s="14"/>
      <c r="B18" s="18" t="s">
        <v>59</v>
      </c>
      <c r="C18" s="15"/>
    </row>
    <row r="19" spans="1:3" ht="16" x14ac:dyDescent="0.2">
      <c r="A19" s="14"/>
      <c r="B19" s="37" t="s">
        <v>49</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Jonathan Tang</cp:lastModifiedBy>
  <cp:lastPrinted>2018-02-12T20:25:38Z</cp:lastPrinted>
  <dcterms:created xsi:type="dcterms:W3CDTF">2010-06-09T16:05:03Z</dcterms:created>
  <dcterms:modified xsi:type="dcterms:W3CDTF">2018-12-07T00:21:52Z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