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GanttChart!$A$1:$BN$65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F54" i="9"/>
  <c r="I54" i="9"/>
  <c r="F53" i="9"/>
  <c r="I53" i="9"/>
  <c r="F39" i="9"/>
  <c r="I39" i="9"/>
  <c r="F38" i="9"/>
  <c r="I38" i="9"/>
  <c r="F37" i="9"/>
  <c r="I37" i="9"/>
  <c r="F36" i="9"/>
  <c r="I36" i="9"/>
  <c r="F35" i="9"/>
  <c r="I35" i="9"/>
  <c r="F32" i="9"/>
  <c r="I32" i="9"/>
  <c r="A55" i="9"/>
  <c r="A56" i="9"/>
  <c r="F52" i="9"/>
  <c r="I52" i="9"/>
  <c r="F51" i="9"/>
  <c r="I51" i="9"/>
  <c r="F50" i="9"/>
  <c r="I50" i="9"/>
  <c r="F49" i="9"/>
  <c r="I49" i="9"/>
  <c r="F48" i="9"/>
  <c r="I48" i="9"/>
  <c r="F47" i="9"/>
  <c r="I47" i="9"/>
  <c r="F44" i="9"/>
  <c r="I44" i="9"/>
  <c r="F45" i="9"/>
  <c r="I45" i="9"/>
  <c r="F43" i="9"/>
  <c r="I43" i="9"/>
  <c r="F31" i="9"/>
  <c r="I31" i="9"/>
  <c r="F19" i="9"/>
  <c r="I19" i="9"/>
  <c r="F12" i="9"/>
  <c r="I12" i="9"/>
  <c r="F29" i="9"/>
  <c r="I29" i="9"/>
  <c r="F62" i="9"/>
  <c r="I62" i="9"/>
  <c r="A57" i="9"/>
  <c r="A58" i="9"/>
  <c r="A59" i="9"/>
  <c r="A60" i="9"/>
  <c r="A61" i="9"/>
  <c r="A62" i="9"/>
  <c r="F61" i="9"/>
  <c r="I61" i="9"/>
  <c r="F42" i="9"/>
  <c r="I42" i="9"/>
  <c r="F46" i="9"/>
  <c r="I46" i="9"/>
  <c r="F58" i="9"/>
  <c r="I58" i="9"/>
  <c r="F57" i="9"/>
  <c r="I57" i="9"/>
  <c r="F60" i="9"/>
  <c r="I60" i="9"/>
  <c r="F59" i="9"/>
  <c r="I59" i="9"/>
  <c r="F64" i="9"/>
  <c r="I64" i="9"/>
  <c r="A63" i="9"/>
  <c r="A64" i="9"/>
  <c r="F63" i="9"/>
  <c r="I63" i="9"/>
  <c r="F56" i="9"/>
  <c r="I56" i="9"/>
  <c r="F55" i="9"/>
  <c r="I55" i="9"/>
  <c r="F41" i="9"/>
  <c r="I41" i="9"/>
  <c r="F40" i="9"/>
  <c r="I40" i="9"/>
  <c r="F34" i="9"/>
  <c r="I34" i="9"/>
  <c r="F33" i="9"/>
  <c r="I33" i="9"/>
  <c r="F15" i="9"/>
  <c r="I15" i="9"/>
  <c r="F14" i="9"/>
  <c r="I14" i="9"/>
  <c r="F13" i="9"/>
  <c r="I13" i="9"/>
  <c r="I65" i="9"/>
  <c r="F69" i="9"/>
  <c r="F70" i="9"/>
  <c r="I70" i="9"/>
  <c r="F68" i="9"/>
  <c r="I68" i="9"/>
  <c r="F8" i="9"/>
  <c r="I8" i="9"/>
  <c r="F24" i="9"/>
  <c r="I24" i="9"/>
  <c r="F20" i="9"/>
  <c r="I20" i="9"/>
  <c r="F10" i="9"/>
  <c r="I10" i="9"/>
  <c r="F71" i="9"/>
  <c r="I71" i="9"/>
  <c r="I69" i="9"/>
  <c r="F9" i="9"/>
  <c r="K6" i="9"/>
  <c r="I9" i="9"/>
  <c r="K7" i="9"/>
  <c r="K4" i="9"/>
  <c r="A68" i="9"/>
  <c r="A69" i="9"/>
  <c r="A70" i="9"/>
  <c r="A71"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<sst xmlns="http://schemas.openxmlformats.org/spreadsheetml/2006/main" count="197" uniqueCount="187">
  <si>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</si>
  <si>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</si>
  <si>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</si>
  <si>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</si>
  <si>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</si>
  <si>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</si>
  <si>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</si>
  <si>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</si>
  <si>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</si>
  <si>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</si>
  <si>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</si>
  <si>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</si>
  <si>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</si>
  <si>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</si>
  <si>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</si>
  <si>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</si>
  <si>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</si>
  <si>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</si>
  <si>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</si>
  <si>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</si>
  <si>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</si>
  <si>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</si>
  <si>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</si>
  <si>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</si>
  <si>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</si>
  <si>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</si>
  <si>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</si>
  <si>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</si>
  <si>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</si>
  <si>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</si>
  <si>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</si>
  <si>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</si>
  <si>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</si>
  <si>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</si>
  <si>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</si>
  <si>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</si>
  <si>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</si>
  <si>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</si>
  <si>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</si>
  <si>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</si>
  <si>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</si>
  <si>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</si>
  <si>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</si>
  <si>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</si>
  <si>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</si>
  <si>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</si>
  <si>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</si>
  <si>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</si>
  <si>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</si>
  <si>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</si>
  <si>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</si>
  <si>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</si>
  <si>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</si>
  <si>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</si>
  <si>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</si>
  <si>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</si>
  <si>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</si>
  <si>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</si>
  <si>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</si>
  <si>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</si>
  <si>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</si>
  <si>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</si>
  <si>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</si>
  <si>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</si>
  <si>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</si>
  <si>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</si>
  <si>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</si>
  <si>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</si>
  <si>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</si>
  <si>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</si>
  <si>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</si>
  <si>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</si>
  <si>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</si>
  <si>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</si>
  <si>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</si>
  <si>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</si>
  <si>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</si>
  <si>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</si>
  <si>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</si>
  <si>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</si>
  <si>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</si>
  <si>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</si>
  <si>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</si>
  <si>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</si>
  <si>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</si>
  <si>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</si>
  <si>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</si>
  <si>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</si>
  <si>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</si>
  <si>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</si>
  <si>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</si>
  <si>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</si>
  <si>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</si>
  <si>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</si>
  <si>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</si>
  <si>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</si>
  <si>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</si>
  <si>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</si>
  <si>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</si>
  <si>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</si>
  <si>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</si>
  <si>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</si>
  <si>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</si>
  <si>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</si>
  <si>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</si>
  <si>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</si>
  <si>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</si>
  <si>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</si>
  <si>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</si>
  <si>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</si>
  <si>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</si>
  <si>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</si>
  <si>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</si>
  <si>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</si>
  <si>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</si>
  <si>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</si>
  <si>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</si>
  <si>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</si>
  <si>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</si>
  <si>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</si>
  <si>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</si>
  <si>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</si>
  <si>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</si>
  <si>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</si>
  <si>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</si>
  <si>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</si>
  <si>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</si>
  <si>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</si>
  <si>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</si>
  <si>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</si>
  <si>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</si>
  <si>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</si>
  <si>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</si>
  <si>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</si>
  <si>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</si>
  <si>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</si>
  <si>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</si>
  <si>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</si>
  <si>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</si>
  <si>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</si>
  <si>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</si>
  <si>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</si>
  <si>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</si>
  <si>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</si>
  <si>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</si>
  <si>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</si>
  <si>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</si>
  <si>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</si>
  <si>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</si>
  <si>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</si>
  <si>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</si>
  <si>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Kanban</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</si>
  <si>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</si>
  <si>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</si>
  <si>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</si>
  <si>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</si>
  <si>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</si>
  <si>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</si>
  <si>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</si>
  <si>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</si>
  <si>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</si>
  <si>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</si>
  <si>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</si>
  <si>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</si>
  <si>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</si>
  <si>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</si>
  <si>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</si>
  <si>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</si>
  <si>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</si>
  <si>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</si>
  <si>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</si>
  <si>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</si>
  <si>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</si>
  <si>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</si>
  <si>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</si>
  <si>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</si>
  <si>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</si>
  <si>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</si>
  <si>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</si>
  <si>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</si>
  <si>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</si>
  <si>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</si>
  <si>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</si>
  <si>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Review current project state</t>
  </si>
  <si>
    <t>User stories and acceptane stories</t>
  </si>
  <si>
    <t>Project Management</t>
  </si>
  <si>
    <t>Systems Requirements Specification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</si>
</sst>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164" fontId="43" fillId="0" borderId="24"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6"/>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72"/>
  <sheetViews>
    <sheetView showGridLines="0" tabSelected="1" zoomScale="107" zoomScaleNormal="70" workbookViewId="0">
      <pane ySplit="7" topLeftCell="A8" activePane="bottomLeft" state="frozen"/>
      <selection pane="bottomLeft" activeCell="F64" sqref="F8:F64"/>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65"/>
      <c r="L1" s="165"/>
      <c r="M1" s="165"/>
      <c r="N1" s="165"/>
      <c r="O1" s="165"/>
      <c r="P1" s="165"/>
      <c r="Q1" s="165"/>
      <c r="R1" s="165"/>
      <c r="S1" s="165"/>
      <c r="T1" s="165"/>
      <c r="U1" s="165"/>
      <c r="V1" s="165"/>
      <c r="W1" s="165"/>
      <c r="X1" s="165"/>
      <c r="Y1" s="165"/>
      <c r="Z1" s="165"/>
      <c r="AA1" s="165"/>
      <c r="AB1" s="165"/>
      <c r="AC1" s="165"/>
      <c r="AD1" s="165"/>
      <c r="AE1" s="165"/>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67">
        <v>43374</v>
      </c>
      <c r="D4" s="167"/>
      <c r="E4" s="167"/>
      <c r="F4" s="108"/>
      <c r="G4" s="111" t="s">
        <v>73</v>
      </c>
      <c r="H4" s="123">
        <v>6</v>
      </c>
      <c r="I4" s="109"/>
      <c r="J4" s="50"/>
      <c r="K4" s="159" t="str">
        <f>"Week "&amp;(K6-($C$4-WEEKDAY($C$4,1)+2))/7+1</f>
        <v>Week 6</v>
      </c>
      <c r="L4" s="160"/>
      <c r="M4" s="160"/>
      <c r="N4" s="160"/>
      <c r="O4" s="160"/>
      <c r="P4" s="160"/>
      <c r="Q4" s="161"/>
      <c r="R4" s="159" t="str">
        <f>"Week "&amp;(R6-($C$4-WEEKDAY($C$4,1)+2))/7+1</f>
        <v>Week 7</v>
      </c>
      <c r="S4" s="160"/>
      <c r="T4" s="160"/>
      <c r="U4" s="160"/>
      <c r="V4" s="160"/>
      <c r="W4" s="160"/>
      <c r="X4" s="161"/>
      <c r="Y4" s="159" t="str">
        <f>"Week "&amp;(Y6-($C$4-WEEKDAY($C$4,1)+2))/7+1</f>
        <v>Week 8</v>
      </c>
      <c r="Z4" s="160"/>
      <c r="AA4" s="160"/>
      <c r="AB4" s="160"/>
      <c r="AC4" s="160"/>
      <c r="AD4" s="160"/>
      <c r="AE4" s="161"/>
      <c r="AF4" s="159" t="str">
        <f>"Week "&amp;(AF6-($C$4-WEEKDAY($C$4,1)+2))/7+1</f>
        <v>Week 9</v>
      </c>
      <c r="AG4" s="160"/>
      <c r="AH4" s="160"/>
      <c r="AI4" s="160"/>
      <c r="AJ4" s="160"/>
      <c r="AK4" s="160"/>
      <c r="AL4" s="161"/>
      <c r="AM4" s="159" t="str">
        <f>"Week "&amp;(AM6-($C$4-WEEKDAY($C$4,1)+2))/7+1</f>
        <v>Week 10</v>
      </c>
      <c r="AN4" s="160"/>
      <c r="AO4" s="160"/>
      <c r="AP4" s="160"/>
      <c r="AQ4" s="160"/>
      <c r="AR4" s="160"/>
      <c r="AS4" s="161"/>
      <c r="AT4" s="159" t="str">
        <f>"Week "&amp;(AT6-($C$4-WEEKDAY($C$4,1)+2))/7+1</f>
        <v>Week 11</v>
      </c>
      <c r="AU4" s="160"/>
      <c r="AV4" s="160"/>
      <c r="AW4" s="160"/>
      <c r="AX4" s="160"/>
      <c r="AY4" s="160"/>
      <c r="AZ4" s="161"/>
      <c r="BA4" s="159" t="str">
        <f>"Week "&amp;(BA6-($C$4-WEEKDAY($C$4,1)+2))/7+1</f>
        <v>Week 12</v>
      </c>
      <c r="BB4" s="160"/>
      <c r="BC4" s="160"/>
      <c r="BD4" s="160"/>
      <c r="BE4" s="160"/>
      <c r="BF4" s="160"/>
      <c r="BG4" s="161"/>
      <c r="BH4" s="159" t="str">
        <f>"Week "&amp;(BH6-($C$4-WEEKDAY($C$4,1)+2))/7+1</f>
        <v>Week 13</v>
      </c>
      <c r="BI4" s="160"/>
      <c r="BJ4" s="160"/>
      <c r="BK4" s="160"/>
      <c r="BL4" s="160"/>
      <c r="BM4" s="160"/>
      <c r="BN4" s="161"/>
    </row>
    <row r="5" spans="1:66" ht="17.25" customHeight="1" x14ac:dyDescent="0.15">
      <c r="A5" s="107"/>
      <c r="B5" s="111" t="s">
        <v>75</v>
      </c>
      <c r="C5" s="166">
        <v>43612</v>
      </c>
      <c r="D5" s="166"/>
      <c r="E5" s="166"/>
      <c r="F5" s="110"/>
      <c r="G5" s="110"/>
      <c r="H5" s="110"/>
      <c r="I5" s="110"/>
      <c r="J5" s="50"/>
      <c r="K5" s="162">
        <f>K6</f>
        <v>43409</v>
      </c>
      <c r="L5" s="163"/>
      <c r="M5" s="163"/>
      <c r="N5" s="163"/>
      <c r="O5" s="163"/>
      <c r="P5" s="163"/>
      <c r="Q5" s="164"/>
      <c r="R5" s="162">
        <f>R6</f>
        <v>43416</v>
      </c>
      <c r="S5" s="163"/>
      <c r="T5" s="163"/>
      <c r="U5" s="163"/>
      <c r="V5" s="163"/>
      <c r="W5" s="163"/>
      <c r="X5" s="164"/>
      <c r="Y5" s="162">
        <f>Y6</f>
        <v>43423</v>
      </c>
      <c r="Z5" s="163"/>
      <c r="AA5" s="163"/>
      <c r="AB5" s="163"/>
      <c r="AC5" s="163"/>
      <c r="AD5" s="163"/>
      <c r="AE5" s="164"/>
      <c r="AF5" s="162">
        <f>AF6</f>
        <v>43430</v>
      </c>
      <c r="AG5" s="163"/>
      <c r="AH5" s="163"/>
      <c r="AI5" s="163"/>
      <c r="AJ5" s="163"/>
      <c r="AK5" s="163"/>
      <c r="AL5" s="164"/>
      <c r="AM5" s="162">
        <f>AM6</f>
        <v>43437</v>
      </c>
      <c r="AN5" s="163"/>
      <c r="AO5" s="163"/>
      <c r="AP5" s="163"/>
      <c r="AQ5" s="163"/>
      <c r="AR5" s="163"/>
      <c r="AS5" s="164"/>
      <c r="AT5" s="162">
        <f>AT6</f>
        <v>43444</v>
      </c>
      <c r="AU5" s="163"/>
      <c r="AV5" s="163"/>
      <c r="AW5" s="163"/>
      <c r="AX5" s="163"/>
      <c r="AY5" s="163"/>
      <c r="AZ5" s="164"/>
      <c r="BA5" s="162">
        <f>BA6</f>
        <v>43451</v>
      </c>
      <c r="BB5" s="163"/>
      <c r="BC5" s="163"/>
      <c r="BD5" s="163"/>
      <c r="BE5" s="163"/>
      <c r="BF5" s="163"/>
      <c r="BG5" s="164"/>
      <c r="BH5" s="162">
        <f>BH6</f>
        <v>43458</v>
      </c>
      <c r="BI5" s="163"/>
      <c r="BJ5" s="163"/>
      <c r="BK5" s="163"/>
      <c r="BL5" s="163"/>
      <c r="BM5" s="163"/>
      <c r="BN5" s="164"/>
    </row>
    <row r="6" spans="1:66" x14ac:dyDescent="0.15">
      <c r="A6" s="49"/>
      <c r="B6" s="50"/>
      <c r="C6" s="50"/>
      <c r="D6" s="51"/>
      <c r="E6" s="50"/>
      <c r="F6" s="50"/>
      <c r="G6" s="50"/>
      <c r="H6" s="50"/>
      <c r="I6" s="50"/>
      <c r="J6" s="50"/>
      <c r="K6" s="91">
        <f>C4-WEEKDAY(C4,1)+2+7*(H4-1)</f>
        <v>43409</v>
      </c>
      <c r="L6" s="83">
        <f t="shared" ref="L6:AQ6" si="0">K6+1</f>
        <v>43410</v>
      </c>
      <c r="M6" s="83">
        <f t="shared" si="0"/>
        <v>43411</v>
      </c>
      <c r="N6" s="83">
        <f t="shared" si="0"/>
        <v>43412</v>
      </c>
      <c r="O6" s="83">
        <f t="shared" si="0"/>
        <v>43413</v>
      </c>
      <c r="P6" s="83">
        <f t="shared" si="0"/>
        <v>43414</v>
      </c>
      <c r="Q6" s="92">
        <f t="shared" si="0"/>
        <v>43415</v>
      </c>
      <c r="R6" s="91">
        <f t="shared" si="0"/>
        <v>43416</v>
      </c>
      <c r="S6" s="83">
        <f t="shared" si="0"/>
        <v>43417</v>
      </c>
      <c r="T6" s="83">
        <f t="shared" si="0"/>
        <v>43418</v>
      </c>
      <c r="U6" s="83">
        <f t="shared" si="0"/>
        <v>43419</v>
      </c>
      <c r="V6" s="83">
        <f t="shared" si="0"/>
        <v>43420</v>
      </c>
      <c r="W6" s="83">
        <f t="shared" si="0"/>
        <v>43421</v>
      </c>
      <c r="X6" s="92">
        <f t="shared" si="0"/>
        <v>43422</v>
      </c>
      <c r="Y6" s="91">
        <f t="shared" si="0"/>
        <v>43423</v>
      </c>
      <c r="Z6" s="83">
        <f t="shared" si="0"/>
        <v>43424</v>
      </c>
      <c r="AA6" s="83">
        <f t="shared" si="0"/>
        <v>43425</v>
      </c>
      <c r="AB6" s="83">
        <f t="shared" si="0"/>
        <v>43426</v>
      </c>
      <c r="AC6" s="83">
        <f t="shared" si="0"/>
        <v>43427</v>
      </c>
      <c r="AD6" s="83">
        <f t="shared" si="0"/>
        <v>43428</v>
      </c>
      <c r="AE6" s="92">
        <f t="shared" si="0"/>
        <v>43429</v>
      </c>
      <c r="AF6" s="91">
        <f t="shared" si="0"/>
        <v>43430</v>
      </c>
      <c r="AG6" s="83">
        <f t="shared" si="0"/>
        <v>43431</v>
      </c>
      <c r="AH6" s="83">
        <f t="shared" si="0"/>
        <v>43432</v>
      </c>
      <c r="AI6" s="83">
        <f t="shared" si="0"/>
        <v>43433</v>
      </c>
      <c r="AJ6" s="83">
        <f t="shared" si="0"/>
        <v>43434</v>
      </c>
      <c r="AK6" s="83">
        <f t="shared" si="0"/>
        <v>43435</v>
      </c>
      <c r="AL6" s="92">
        <f t="shared" si="0"/>
        <v>43436</v>
      </c>
      <c r="AM6" s="91">
        <f t="shared" si="0"/>
        <v>43437</v>
      </c>
      <c r="AN6" s="83">
        <f t="shared" si="0"/>
        <v>43438</v>
      </c>
      <c r="AO6" s="83">
        <f t="shared" si="0"/>
        <v>43439</v>
      </c>
      <c r="AP6" s="83">
        <f t="shared" si="0"/>
        <v>43440</v>
      </c>
      <c r="AQ6" s="83">
        <f t="shared" si="0"/>
        <v>43441</v>
      </c>
      <c r="AR6" s="83">
        <f t="shared" ref="AR6:BN6" si="1">AQ6+1</f>
        <v>43442</v>
      </c>
      <c r="AS6" s="92">
        <f t="shared" si="1"/>
        <v>43443</v>
      </c>
      <c r="AT6" s="91">
        <f t="shared" si="1"/>
        <v>43444</v>
      </c>
      <c r="AU6" s="83">
        <f t="shared" si="1"/>
        <v>43445</v>
      </c>
      <c r="AV6" s="83">
        <f t="shared" si="1"/>
        <v>43446</v>
      </c>
      <c r="AW6" s="83">
        <f t="shared" si="1"/>
        <v>43447</v>
      </c>
      <c r="AX6" s="83">
        <f t="shared" si="1"/>
        <v>43448</v>
      </c>
      <c r="AY6" s="83">
        <f t="shared" si="1"/>
        <v>43449</v>
      </c>
      <c r="AZ6" s="92">
        <f t="shared" si="1"/>
        <v>43450</v>
      </c>
      <c r="BA6" s="91">
        <f t="shared" si="1"/>
        <v>43451</v>
      </c>
      <c r="BB6" s="83">
        <f t="shared" si="1"/>
        <v>43452</v>
      </c>
      <c r="BC6" s="83">
        <f t="shared" si="1"/>
        <v>43453</v>
      </c>
      <c r="BD6" s="83">
        <f t="shared" si="1"/>
        <v>43454</v>
      </c>
      <c r="BE6" s="83">
        <f t="shared" si="1"/>
        <v>43455</v>
      </c>
      <c r="BF6" s="83">
        <f t="shared" si="1"/>
        <v>43456</v>
      </c>
      <c r="BG6" s="92">
        <f t="shared" si="1"/>
        <v>43457</v>
      </c>
      <c r="BH6" s="91">
        <f t="shared" si="1"/>
        <v>43458</v>
      </c>
      <c r="BI6" s="83">
        <f t="shared" si="1"/>
        <v>43459</v>
      </c>
      <c r="BJ6" s="83">
        <f t="shared" si="1"/>
        <v>43460</v>
      </c>
      <c r="BK6" s="83">
        <f t="shared" si="1"/>
        <v>43461</v>
      </c>
      <c r="BL6" s="83">
        <f t="shared" si="1"/>
        <v>43462</v>
      </c>
      <c r="BM6" s="83">
        <f t="shared" si="1"/>
        <v>43463</v>
      </c>
      <c r="BN6" s="92">
        <f t="shared" si="1"/>
        <v>43464</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69"/>
      <c r="F8" s="172" t="str">
        <f>IF(ISBLANK(E8)," - ",IF(G8=0,E8,E8+G8-1))</f>
        <v xml:space="preserve"> - </v>
      </c>
      <c r="G8" s="88"/>
      <c r="H8" s="89"/>
      <c r="I8" s="90" t="str">
        <f t="shared" ref="I8:I65"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70">
        <v>43374</v>
      </c>
      <c r="F9" s="17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71"/>
      <c r="F10" s="17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70">
        <v>43388</v>
      </c>
      <c r="F11" s="17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166</v>
      </c>
      <c r="C12" s="81"/>
      <c r="D12" s="79"/>
      <c r="E12" s="170">
        <v>43410</v>
      </c>
      <c r="F12" s="17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70">
        <v>43386</v>
      </c>
      <c r="F13" s="17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70">
        <v>43386</v>
      </c>
      <c r="F14" s="17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70">
        <v>43388</v>
      </c>
      <c r="F15" s="17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70">
        <v>43386</v>
      </c>
      <c r="F16" s="17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70">
        <v>43388</v>
      </c>
      <c r="F17" s="17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70">
        <v>43388</v>
      </c>
      <c r="F18" s="17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70">
        <v>43388</v>
      </c>
      <c r="F19" s="17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71"/>
      <c r="F20" s="17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158</v>
      </c>
      <c r="D21" s="122"/>
      <c r="E21" s="170">
        <v>43395</v>
      </c>
      <c r="F21" s="17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159</v>
      </c>
      <c r="D22" s="122"/>
      <c r="E22" s="170">
        <v>43395</v>
      </c>
      <c r="F22" s="17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160</v>
      </c>
      <c r="D23" s="122"/>
      <c r="E23" s="170">
        <v>43395</v>
      </c>
      <c r="F23" s="17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71"/>
      <c r="F24" s="17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167</v>
      </c>
      <c r="D25" s="122"/>
      <c r="E25" s="170">
        <v>43402</v>
      </c>
      <c r="F25" s="17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161</v>
      </c>
      <c r="D26" s="122"/>
      <c r="E26" s="170">
        <v>43402</v>
      </c>
      <c r="F26" s="17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162</v>
      </c>
      <c r="D27" s="122"/>
      <c r="E27" s="170">
        <v>43409</v>
      </c>
      <c r="F27" s="17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163</v>
      </c>
      <c r="D28" s="122"/>
      <c r="E28" s="170">
        <v>43416</v>
      </c>
      <c r="F28" s="17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165</v>
      </c>
      <c r="D29" s="122"/>
      <c r="E29" s="170">
        <v>43416</v>
      </c>
      <c r="F29" s="17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164</v>
      </c>
      <c r="D30" s="122"/>
      <c r="E30" s="170">
        <v>43416</v>
      </c>
      <c r="F30" s="17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168</v>
      </c>
      <c r="C31" s="81"/>
      <c r="D31" s="79"/>
      <c r="E31" s="170">
        <v>43423</v>
      </c>
      <c r="F31" s="17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178</v>
      </c>
      <c r="C32" s="81"/>
      <c r="D32" s="79"/>
      <c r="E32" s="170">
        <v>43423</v>
      </c>
      <c r="F32" s="17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71"/>
      <c r="F33" s="17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9"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179</v>
      </c>
      <c r="C34" s="81"/>
      <c r="D34" s="79"/>
      <c r="E34" s="170">
        <v>43430</v>
      </c>
      <c r="F34" s="17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182</v>
      </c>
      <c r="C35" s="81"/>
      <c r="D35" s="79"/>
      <c r="E35" s="170">
        <v>43430</v>
      </c>
      <c r="F35" s="17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180</v>
      </c>
      <c r="C36" s="81"/>
      <c r="D36" s="79"/>
      <c r="E36" s="170">
        <v>43430</v>
      </c>
      <c r="F36" s="173">
        <f t="shared" si="19"/>
        <v>43436</v>
      </c>
      <c r="G36" s="62">
        <v>7</v>
      </c>
      <c r="H36" s="63">
        <v>0.5</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183</v>
      </c>
      <c r="C37" s="81"/>
      <c r="D37" s="79"/>
      <c r="E37" s="170">
        <v>43430</v>
      </c>
      <c r="F37" s="173">
        <f t="shared" ref="F37:F39" si="21">IF(ISBLANK(E37)," - ",IF(G37=0,E37,E37+G37-1))</f>
        <v>43433</v>
      </c>
      <c r="G37" s="62">
        <v>4</v>
      </c>
      <c r="H37" s="63">
        <v>0</v>
      </c>
      <c r="I37" s="80">
        <f t="shared" ref="I37:I39" si="22">IF(OR(F37=0,E37=0)," - ",NETWORKDAYS(E37,F37))</f>
        <v>4</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181</v>
      </c>
      <c r="C38" s="81"/>
      <c r="D38" s="79"/>
      <c r="E38" s="170">
        <v>43430</v>
      </c>
      <c r="F38" s="173">
        <f t="shared" si="21"/>
        <v>43439</v>
      </c>
      <c r="G38" s="62">
        <v>10</v>
      </c>
      <c r="H38" s="63"/>
      <c r="I38" s="80">
        <f t="shared" si="22"/>
        <v>8</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70" customFormat="1" ht="18" x14ac:dyDescent="0.15">
      <c r="A39" s="60" t="str">
        <f t="shared" si="18"/>
        <v>5.6</v>
      </c>
      <c r="B39" s="81" t="s">
        <v>184</v>
      </c>
      <c r="C39" s="81"/>
      <c r="D39" s="79"/>
      <c r="E39" s="170">
        <v>43430</v>
      </c>
      <c r="F39" s="173">
        <f t="shared" si="21"/>
        <v>43438</v>
      </c>
      <c r="G39" s="62">
        <v>9</v>
      </c>
      <c r="H39" s="63">
        <v>0.25</v>
      </c>
      <c r="I39" s="80">
        <f t="shared" si="22"/>
        <v>7</v>
      </c>
      <c r="J39" s="98"/>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row>
    <row r="40" spans="1:66" s="55" customFormat="1" ht="18" x14ac:dyDescent="0.15">
      <c r="A40" s="53" t="str">
        <f>IF(ISERROR(VALUE(SUBSTITUTE(prevWBS,".",""))),"1",IF(ISERROR(FIND("`",SUBSTITUTE(prevWBS,".","`",1))),TEXT(VALUE(prevWBS)+1,"#"),TEXT(VALUE(LEFT(prevWBS,FIND("`",SUBSTITUTE(prevWBS,".","`",1))-1))+1,"#")))</f>
        <v>6</v>
      </c>
      <c r="B40" s="54" t="s">
        <v>151</v>
      </c>
      <c r="D40" s="56"/>
      <c r="E40" s="171"/>
      <c r="F40" s="171" t="str">
        <f t="shared" ref="F40:F41" si="23">IF(ISBLANK(E40)," - ",IF(G40=0,E40,E40+G40-1))</f>
        <v xml:space="preserve"> - </v>
      </c>
      <c r="G40" s="57"/>
      <c r="H40" s="58"/>
      <c r="I40" s="59" t="str">
        <f t="shared" ref="I40:I41" si="24">IF(OR(F40=0,E40=0)," - ",NETWORKDAYS(E40,F40))</f>
        <v xml:space="preserve"> - </v>
      </c>
      <c r="J40" s="95"/>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70" customFormat="1" ht="18" x14ac:dyDescent="0.15">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1" s="81"/>
      <c r="C41" s="81"/>
      <c r="D41" s="79"/>
      <c r="E41" s="170"/>
      <c r="F41" s="173" t="str">
        <f t="shared" si="23"/>
        <v xml:space="preserve"> - </v>
      </c>
      <c r="G41" s="62"/>
      <c r="H41" s="63"/>
      <c r="I41" s="80" t="str">
        <f t="shared" si="24"/>
        <v xml:space="preserve"> - </v>
      </c>
      <c r="J41" s="98"/>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row>
    <row r="42" spans="1:66" s="55" customFormat="1" ht="18" x14ac:dyDescent="0.15">
      <c r="A42" s="53" t="str">
        <f>IF(ISERROR(VALUE(SUBSTITUTE(prevWBS,".",""))),"1",IF(ISERROR(FIND("`",SUBSTITUTE(prevWBS,".","`",1))),TEXT(VALUE(prevWBS)+1,"#"),TEXT(VALUE(LEFT(prevWBS,FIND("`",SUBSTITUTE(prevWBS,".","`",1))-1))+1,"#")))</f>
        <v>7</v>
      </c>
      <c r="B42" s="54" t="s">
        <v>153</v>
      </c>
      <c r="D42" s="56"/>
      <c r="E42" s="171"/>
      <c r="F42" s="171" t="str">
        <f t="shared" ref="F42:F43" si="25">IF(ISBLANK(E42)," - ",IF(G42=0,E42,E42+G42-1))</f>
        <v xml:space="preserve"> - </v>
      </c>
      <c r="G42" s="57"/>
      <c r="H42" s="58"/>
      <c r="I42" s="59" t="str">
        <f t="shared" ref="I42:I43" si="26">IF(OR(F42=0,E42=0)," - ",NETWORKDAYS(E42,F42))</f>
        <v xml:space="preserve"> - </v>
      </c>
      <c r="J42" s="95"/>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70" customFormat="1" ht="18" x14ac:dyDescent="0.15">
      <c r="A43" s="60" t="str">
        <f t="shared" ref="A43:A54"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3" s="81" t="s">
        <v>169</v>
      </c>
      <c r="C43" s="81"/>
      <c r="D43" s="79"/>
      <c r="E43" s="170">
        <v>43381</v>
      </c>
      <c r="F43" s="173">
        <f t="shared" si="25"/>
        <v>43384</v>
      </c>
      <c r="G43" s="62">
        <v>4</v>
      </c>
      <c r="H43" s="63">
        <v>1</v>
      </c>
      <c r="I43" s="80">
        <f t="shared" si="26"/>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7.2</v>
      </c>
      <c r="B44" s="81" t="s">
        <v>170</v>
      </c>
      <c r="C44" s="81"/>
      <c r="D44" s="79"/>
      <c r="E44" s="170">
        <v>43388</v>
      </c>
      <c r="F44" s="173">
        <f t="shared" ref="F44:F62" si="28">IF(ISBLANK(E44)," - ",IF(G44=0,E44,E44+G44-1))</f>
        <v>43391</v>
      </c>
      <c r="G44" s="62">
        <v>4</v>
      </c>
      <c r="H44" s="63">
        <v>1</v>
      </c>
      <c r="I44" s="80">
        <f t="shared" ref="I44:I62" si="29">IF(OR(F44=0,E44=0)," - ",NETWORKDAYS(E44,F44))</f>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7.3</v>
      </c>
      <c r="B45" s="81" t="s">
        <v>171</v>
      </c>
      <c r="C45" s="81"/>
      <c r="D45" s="79"/>
      <c r="E45" s="170">
        <v>43388</v>
      </c>
      <c r="F45" s="173">
        <f t="shared" si="28"/>
        <v>43391</v>
      </c>
      <c r="G45" s="62">
        <v>4</v>
      </c>
      <c r="H45" s="63"/>
      <c r="I45" s="80">
        <f t="shared" si="29"/>
        <v>4</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7.4</v>
      </c>
      <c r="B46" s="81" t="s">
        <v>172</v>
      </c>
      <c r="C46" s="81"/>
      <c r="D46" s="79"/>
      <c r="E46" s="170">
        <v>43423</v>
      </c>
      <c r="F46" s="173">
        <f t="shared" si="28"/>
        <v>43429</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7.5</v>
      </c>
      <c r="B47" s="81" t="s">
        <v>147</v>
      </c>
      <c r="C47" s="81"/>
      <c r="D47" s="79"/>
      <c r="E47" s="170">
        <v>43430</v>
      </c>
      <c r="F47" s="173">
        <f t="shared" si="28"/>
        <v>43436</v>
      </c>
      <c r="G47" s="62">
        <v>7</v>
      </c>
      <c r="H47" s="63">
        <v>0.5</v>
      </c>
      <c r="I47" s="80">
        <f t="shared" si="29"/>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7.6</v>
      </c>
      <c r="B48" s="81" t="s">
        <v>173</v>
      </c>
      <c r="C48" s="81"/>
      <c r="D48" s="79"/>
      <c r="E48" s="170">
        <v>43423</v>
      </c>
      <c r="F48" s="173">
        <f t="shared" ref="F48:F52" si="30">IF(ISBLANK(E48)," - ",IF(G48=0,E48,E48+G48-1))</f>
        <v>43429</v>
      </c>
      <c r="G48" s="62">
        <v>7</v>
      </c>
      <c r="H48" s="63">
        <v>0.75</v>
      </c>
      <c r="I48" s="80">
        <f t="shared" ref="I48:I52" si="31">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7.7</v>
      </c>
      <c r="B49" s="81" t="s">
        <v>175</v>
      </c>
      <c r="C49" s="81"/>
      <c r="D49" s="79"/>
      <c r="E49" s="170">
        <v>43437</v>
      </c>
      <c r="F49" s="173">
        <f>IF(ISBLANK(E49)," - ",IF(G49=0,E49,E49+G49-1))</f>
        <v>43442</v>
      </c>
      <c r="G49" s="62">
        <v>6</v>
      </c>
      <c r="H49" s="63"/>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7.8</v>
      </c>
      <c r="B50" s="81" t="s">
        <v>186</v>
      </c>
      <c r="C50" s="81"/>
      <c r="D50" s="79"/>
      <c r="E50" s="170">
        <v>43437</v>
      </c>
      <c r="F50" s="173">
        <f>IF(ISBLANK(E50)," - ",IF(G50=0,E50,E50+G50-1))</f>
        <v>43442</v>
      </c>
      <c r="G50" s="62">
        <v>6</v>
      </c>
      <c r="H50" s="63"/>
      <c r="I50" s="80">
        <f>IF(OR(F50=0,E50=0)," - ",NETWORKDAYS(E50,F50))</f>
        <v>5</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7.9</v>
      </c>
      <c r="B51" s="81" t="s">
        <v>174</v>
      </c>
      <c r="C51" s="81"/>
      <c r="D51" s="79"/>
      <c r="E51" s="170">
        <v>43388</v>
      </c>
      <c r="F51" s="173">
        <f t="shared" si="30"/>
        <v>43391</v>
      </c>
      <c r="G51" s="62">
        <v>4</v>
      </c>
      <c r="H51" s="63">
        <v>1</v>
      </c>
      <c r="I51" s="80">
        <f t="shared" si="31"/>
        <v>4</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7.10</v>
      </c>
      <c r="B52" s="81" t="s">
        <v>176</v>
      </c>
      <c r="C52" s="81"/>
      <c r="D52" s="79"/>
      <c r="E52" s="170">
        <v>43437</v>
      </c>
      <c r="F52" s="173">
        <f t="shared" si="30"/>
        <v>43442</v>
      </c>
      <c r="G52" s="62">
        <v>6</v>
      </c>
      <c r="H52" s="63"/>
      <c r="I52" s="80">
        <f t="shared" si="31"/>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 t="shared" si="27"/>
        <v>7.11</v>
      </c>
      <c r="B53" s="81" t="s">
        <v>185</v>
      </c>
      <c r="C53" s="81"/>
      <c r="D53" s="79"/>
      <c r="E53" s="170">
        <v>43437</v>
      </c>
      <c r="F53" s="173">
        <f>IF(ISBLANK(E53)," - ",IF(G53=0,E53,E53+G53-1))</f>
        <v>43442</v>
      </c>
      <c r="G53" s="62">
        <v>6</v>
      </c>
      <c r="H53" s="63"/>
      <c r="I53" s="80">
        <f>IF(OR(F53=0,E53=0)," - ",NETWORKDAYS(E53,F53))</f>
        <v>5</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70" customFormat="1" ht="18" x14ac:dyDescent="0.15">
      <c r="A5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4" s="81" t="s">
        <v>177</v>
      </c>
      <c r="C54" s="81"/>
      <c r="D54" s="79"/>
      <c r="E54" s="170">
        <v>43446</v>
      </c>
      <c r="F54" s="173">
        <f>IF(ISBLANK(E54)," - ",IF(G54=0,E54,E54+G54-1))</f>
        <v>43446</v>
      </c>
      <c r="G54" s="62">
        <v>1</v>
      </c>
      <c r="H54" s="63"/>
      <c r="I54" s="80">
        <f>IF(OR(F54=0,E54=0)," - ",NETWORKDAYS(E54,F54))</f>
        <v>1</v>
      </c>
      <c r="J54" s="98"/>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row>
    <row r="55" spans="1:66" s="55" customFormat="1" ht="18" x14ac:dyDescent="0.15">
      <c r="A55" s="53" t="str">
        <f>IF(ISERROR(VALUE(SUBSTITUTE(prevWBS,".",""))),"1",IF(ISERROR(FIND("`",SUBSTITUTE(prevWBS,".","`",1))),TEXT(VALUE(prevWBS)+1,"#"),TEXT(VALUE(LEFT(prevWBS,FIND("`",SUBSTITUTE(prevWBS,".","`",1))-1))+1,"#")))</f>
        <v>8</v>
      </c>
      <c r="B55" s="54" t="s">
        <v>152</v>
      </c>
      <c r="D55" s="56"/>
      <c r="E55" s="171"/>
      <c r="F55" s="171" t="str">
        <f>IF(ISBLANK(E55)," - ",IF(G55=0,E55,E55+G55-1))</f>
        <v xml:space="preserve"> - </v>
      </c>
      <c r="G55" s="57"/>
      <c r="H55" s="58"/>
      <c r="I55" s="59" t="str">
        <f>IF(OR(F55=0,E55=0)," - ",NETWORKDAYS(E55,F55))</f>
        <v xml:space="preserve"> - </v>
      </c>
      <c r="J55" s="95"/>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70" customFormat="1" ht="18" x14ac:dyDescent="0.15">
      <c r="A5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6" s="81"/>
      <c r="C56" s="81"/>
      <c r="D56" s="79"/>
      <c r="E56" s="170"/>
      <c r="F56" s="173" t="str">
        <f>IF(ISBLANK(E56)," - ",IF(G56=0,E56,E56+G56-1))</f>
        <v xml:space="preserve"> - </v>
      </c>
      <c r="G56" s="62"/>
      <c r="H56" s="63"/>
      <c r="I56" s="80" t="str">
        <f>IF(OR(F56=0,E56=0)," - ",NETWORKDAYS(E56,F56))</f>
        <v xml:space="preserve"> - </v>
      </c>
      <c r="J56" s="98"/>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row>
    <row r="57" spans="1:66" s="55" customFormat="1" ht="19" customHeight="1" x14ac:dyDescent="0.15">
      <c r="A57" s="53" t="str">
        <f>IF(ISERROR(VALUE(SUBSTITUTE(prevWBS,".",""))),"1",IF(ISERROR(FIND("`",SUBSTITUTE(prevWBS,".","`",1))),TEXT(VALUE(prevWBS)+1,"#"),TEXT(VALUE(LEFT(prevWBS,FIND("`",SUBSTITUTE(prevWBS,".","`",1))-1))+1,"#")))</f>
        <v>9</v>
      </c>
      <c r="B57" s="54" t="s">
        <v>154</v>
      </c>
      <c r="D57" s="56"/>
      <c r="E57" s="171"/>
      <c r="F57" s="171" t="str">
        <f t="shared" ref="F57:F58" si="32">IF(ISBLANK(E57)," - ",IF(G57=0,E57,E57+G57-1))</f>
        <v xml:space="preserve"> - </v>
      </c>
      <c r="G57" s="57"/>
      <c r="H57" s="58"/>
      <c r="I57" s="59" t="str">
        <f t="shared" ref="I57:I58" si="33">IF(OR(F57=0,E57=0)," - ",NETWORKDAYS(E57,F57))</f>
        <v xml:space="preserve"> - </v>
      </c>
      <c r="J57" s="95"/>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row>
    <row r="58" spans="1:66" s="70" customFormat="1" ht="18" x14ac:dyDescent="0.15">
      <c r="A5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8" s="81"/>
      <c r="C58" s="81"/>
      <c r="D58" s="79"/>
      <c r="E58" s="170"/>
      <c r="F58" s="173" t="str">
        <f t="shared" si="32"/>
        <v xml:space="preserve"> - </v>
      </c>
      <c r="G58" s="62"/>
      <c r="H58" s="63"/>
      <c r="I58" s="80" t="str">
        <f t="shared" si="33"/>
        <v xml:space="preserve"> - </v>
      </c>
      <c r="J58" s="98"/>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row>
    <row r="59" spans="1:66" s="55" customFormat="1" ht="18" x14ac:dyDescent="0.15">
      <c r="A59" s="53" t="str">
        <f>IF(ISERROR(VALUE(SUBSTITUTE(prevWBS,".",""))),"1",IF(ISERROR(FIND("`",SUBSTITUTE(prevWBS,".","`",1))),TEXT(VALUE(prevWBS)+1,"#"),TEXT(VALUE(LEFT(prevWBS,FIND("`",SUBSTITUTE(prevWBS,".","`",1))-1))+1,"#")))</f>
        <v>10</v>
      </c>
      <c r="B59" s="54" t="s">
        <v>155</v>
      </c>
      <c r="D59" s="56"/>
      <c r="E59" s="171"/>
      <c r="F59" s="171" t="str">
        <f t="shared" si="28"/>
        <v xml:space="preserve"> - </v>
      </c>
      <c r="G59" s="57"/>
      <c r="H59" s="58"/>
      <c r="I59" s="59" t="str">
        <f t="shared" si="29"/>
        <v xml:space="preserve"> - </v>
      </c>
      <c r="J59" s="95"/>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70" customFormat="1" ht="18" x14ac:dyDescent="0.15">
      <c r="A6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60" s="81"/>
      <c r="C60" s="81"/>
      <c r="D60" s="79"/>
      <c r="E60" s="170"/>
      <c r="F60" s="173" t="str">
        <f t="shared" si="28"/>
        <v xml:space="preserve"> - </v>
      </c>
      <c r="G60" s="62"/>
      <c r="H60" s="63"/>
      <c r="I60" s="80" t="str">
        <f t="shared" si="29"/>
        <v xml:space="preserve"> - </v>
      </c>
      <c r="J60" s="98"/>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row>
    <row r="61" spans="1:66" s="55" customFormat="1" ht="18" x14ac:dyDescent="0.15">
      <c r="A61" s="53" t="str">
        <f>IF(ISERROR(VALUE(SUBSTITUTE(prevWBS,".",""))),"1",IF(ISERROR(FIND("`",SUBSTITUTE(prevWBS,".","`",1))),TEXT(VALUE(prevWBS)+1,"#"),TEXT(VALUE(LEFT(prevWBS,FIND("`",SUBSTITUTE(prevWBS,".","`",1))-1))+1,"#")))</f>
        <v>11</v>
      </c>
      <c r="B61" s="54" t="s">
        <v>156</v>
      </c>
      <c r="D61" s="56"/>
      <c r="E61" s="171"/>
      <c r="F61" s="171" t="str">
        <f t="shared" si="28"/>
        <v xml:space="preserve"> - </v>
      </c>
      <c r="G61" s="57"/>
      <c r="H61" s="58"/>
      <c r="I61" s="59" t="str">
        <f t="shared" si="29"/>
        <v xml:space="preserve"> - </v>
      </c>
      <c r="J61" s="95"/>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row>
    <row r="62" spans="1:66" s="70" customFormat="1" ht="18" x14ac:dyDescent="0.15">
      <c r="A6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2" s="81"/>
      <c r="C62" s="81"/>
      <c r="D62" s="79"/>
      <c r="E62" s="170"/>
      <c r="F62" s="173" t="str">
        <f t="shared" si="28"/>
        <v xml:space="preserve"> - </v>
      </c>
      <c r="G62" s="62"/>
      <c r="H62" s="63"/>
      <c r="I62" s="80" t="str">
        <f t="shared" si="29"/>
        <v xml:space="preserve"> - </v>
      </c>
      <c r="J62" s="98"/>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row>
    <row r="63" spans="1:66" s="55" customFormat="1" ht="18" x14ac:dyDescent="0.15">
      <c r="A63" s="53" t="str">
        <f>IF(ISERROR(VALUE(SUBSTITUTE(prevWBS,".",""))),"1",IF(ISERROR(FIND("`",SUBSTITUTE(prevWBS,".","`",1))),TEXT(VALUE(prevWBS)+1,"#"),TEXT(VALUE(LEFT(prevWBS,FIND("`",SUBSTITUTE(prevWBS,".","`",1))-1))+1,"#")))</f>
        <v>12</v>
      </c>
      <c r="B63" s="54" t="s">
        <v>157</v>
      </c>
      <c r="D63" s="56"/>
      <c r="E63" s="171"/>
      <c r="F63" s="171" t="str">
        <f t="shared" ref="F63:F64" si="34">IF(ISBLANK(E63)," - ",IF(G63=0,E63,E63+G63-1))</f>
        <v xml:space="preserve"> - </v>
      </c>
      <c r="G63" s="57"/>
      <c r="H63" s="58"/>
      <c r="I63" s="59" t="str">
        <f t="shared" ref="I63:I64" si="35">IF(OR(F63=0,E63=0)," - ",NETWORKDAYS(E63,F63))</f>
        <v xml:space="preserve"> - </v>
      </c>
      <c r="J63" s="95"/>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row>
    <row r="64" spans="1:66" s="70" customFormat="1" ht="18" x14ac:dyDescent="0.15">
      <c r="A6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4" s="81"/>
      <c r="C64" s="81"/>
      <c r="D64" s="79"/>
      <c r="E64" s="170"/>
      <c r="F64" s="173" t="str">
        <f t="shared" si="34"/>
        <v xml:space="preserve"> - </v>
      </c>
      <c r="G64" s="62"/>
      <c r="H64" s="63"/>
      <c r="I64" s="80" t="str">
        <f t="shared" si="35"/>
        <v xml:space="preserve"> - </v>
      </c>
      <c r="J64" s="98"/>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row>
    <row r="65" spans="1:66" s="70" customFormat="1" ht="18" x14ac:dyDescent="0.15">
      <c r="A65" s="60"/>
      <c r="B65" s="65"/>
      <c r="C65" s="65"/>
      <c r="D65" s="66"/>
      <c r="E65" s="101"/>
      <c r="F65" s="101"/>
      <c r="G65" s="67"/>
      <c r="H65" s="68"/>
      <c r="I65" s="69" t="str">
        <f t="shared" si="4"/>
        <v xml:space="preserve"> - </v>
      </c>
      <c r="J65" s="96"/>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75" customFormat="1" ht="18" x14ac:dyDescent="0.15">
      <c r="A66" s="71" t="s">
        <v>1</v>
      </c>
      <c r="B66" s="72"/>
      <c r="C66" s="73"/>
      <c r="D66" s="73"/>
      <c r="E66" s="102"/>
      <c r="F66" s="102"/>
      <c r="G66" s="74"/>
      <c r="H66" s="74"/>
      <c r="I66" s="74"/>
      <c r="J66" s="97"/>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70" customFormat="1" ht="18" x14ac:dyDescent="0.15">
      <c r="A67" s="76" t="s">
        <v>37</v>
      </c>
      <c r="B67" s="77"/>
      <c r="C67" s="77"/>
      <c r="D67" s="77"/>
      <c r="E67" s="103"/>
      <c r="F67" s="103"/>
      <c r="G67" s="77"/>
      <c r="H67" s="77"/>
      <c r="I67" s="77"/>
      <c r="J67" s="97"/>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70" customFormat="1" ht="18" x14ac:dyDescent="0.15">
      <c r="A68" s="124" t="str">
        <f>IF(ISERROR(VALUE(SUBSTITUTE(prevWBS,".",""))),"1",IF(ISERROR(FIND("`",SUBSTITUTE(prevWBS,".","`",1))),TEXT(VALUE(prevWBS)+1,"#"),TEXT(VALUE(LEFT(prevWBS,FIND("`",SUBSTITUTE(prevWBS,".","`",1))-1))+1,"#")))</f>
        <v>1</v>
      </c>
      <c r="B68" s="125" t="s">
        <v>76</v>
      </c>
      <c r="C68" s="78"/>
      <c r="D68" s="79"/>
      <c r="E68" s="99"/>
      <c r="F68" s="100" t="str">
        <f t="shared" ref="F68:F71" si="36">IF(ISBLANK(E68)," - ",IF(G68=0,E68,E68+G68-1))</f>
        <v xml:space="preserve"> - </v>
      </c>
      <c r="G68" s="62"/>
      <c r="H68" s="63"/>
      <c r="I68" s="80" t="str">
        <f>IF(OR(F68=0,E68=0)," - ",NETWORKDAYS(E68,F68))</f>
        <v xml:space="preserve"> - </v>
      </c>
      <c r="J68" s="98"/>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row>
    <row r="69" spans="1:66" s="70" customFormat="1" ht="18" x14ac:dyDescent="0.15">
      <c r="A6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9" s="81" t="s">
        <v>62</v>
      </c>
      <c r="C69" s="81"/>
      <c r="D69" s="79"/>
      <c r="E69" s="99"/>
      <c r="F69" s="100" t="str">
        <f t="shared" si="36"/>
        <v xml:space="preserve"> - </v>
      </c>
      <c r="G69" s="62"/>
      <c r="H69" s="63"/>
      <c r="I69" s="80" t="str">
        <f t="shared" ref="I69:I71" si="37">IF(OR(F69=0,E69=0)," - ",NETWORKDAYS(E69,F69))</f>
        <v xml:space="preserve"> - </v>
      </c>
      <c r="J69" s="98"/>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row>
    <row r="70" spans="1:66" s="70" customFormat="1" ht="18" x14ac:dyDescent="0.15">
      <c r="A7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0" s="82" t="s">
        <v>63</v>
      </c>
      <c r="C70" s="81"/>
      <c r="D70" s="79"/>
      <c r="E70" s="99"/>
      <c r="F70" s="100" t="str">
        <f t="shared" si="36"/>
        <v xml:space="preserve"> - </v>
      </c>
      <c r="G70" s="62"/>
      <c r="H70" s="63"/>
      <c r="I70" s="80" t="str">
        <f t="shared" si="37"/>
        <v xml:space="preserve"> - </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70" customFormat="1" ht="18" x14ac:dyDescent="0.15">
      <c r="A7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1" s="82" t="s">
        <v>64</v>
      </c>
      <c r="C71" s="81"/>
      <c r="D71" s="79"/>
      <c r="E71" s="99"/>
      <c r="F71" s="100" t="str">
        <f t="shared" si="36"/>
        <v xml:space="preserve"> - </v>
      </c>
      <c r="G71" s="62"/>
      <c r="H71" s="63"/>
      <c r="I71" s="80" t="str">
        <f t="shared" si="37"/>
        <v xml:space="preserve"> - </v>
      </c>
      <c r="J71" s="98"/>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row>
    <row r="72" spans="1:66" s="33" customFormat="1" x14ac:dyDescent="0.15">
      <c r="A72" s="30"/>
      <c r="B72" s="31"/>
      <c r="C72" s="31"/>
      <c r="D72" s="32"/>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1 H16:H18 H65:H71 H30 H20:H28 H13">
    <cfRule type="dataBar" priority="19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1" priority="241">
      <formula>K$6=TODAY()</formula>
    </cfRule>
  </conditionalFormatting>
  <conditionalFormatting sqref="K8:BN11 K13:BN18 K20:BN30 K33:BN34 K40:BN53 K55:BN71">
    <cfRule type="expression" dxfId="70" priority="244">
      <formula>AND($E8&lt;=K$6,ROUNDDOWN(($F8-$E8+1)*$H8,0)+$E8-1&gt;=K$6)</formula>
    </cfRule>
    <cfRule type="expression" dxfId="69" priority="245">
      <formula>AND(NOT(ISBLANK($E8)),$E8&lt;=K$6,$F8&gt;=K$6)</formula>
    </cfRule>
  </conditionalFormatting>
  <conditionalFormatting sqref="K6:BN11 K16:BN18 K65:BN71 K30:BN30 K20:BN28 K13:BN13">
    <cfRule type="expression" dxfId="68" priority="204">
      <formula>K$6=TODAY()</formula>
    </cfRule>
  </conditionalFormatting>
  <conditionalFormatting sqref="H15">
    <cfRule type="dataBar" priority="182">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67" priority="189">
      <formula>K$6=TODAY()</formula>
    </cfRule>
  </conditionalFormatting>
  <conditionalFormatting sqref="K14:BN14">
    <cfRule type="expression" dxfId="66" priority="185">
      <formula>K$6=TODAY()</formula>
    </cfRule>
  </conditionalFormatting>
  <conditionalFormatting sqref="H14">
    <cfRule type="dataBar" priority="183">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175">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65" priority="176">
      <formula>K$6=TODAY()</formula>
    </cfRule>
  </conditionalFormatting>
  <conditionalFormatting sqref="H34">
    <cfRule type="dataBar" priority="167">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1">
    <cfRule type="dataBar" priority="159">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64" priority="168">
      <formula>K$6=TODAY()</formula>
    </cfRule>
  </conditionalFormatting>
  <conditionalFormatting sqref="H56">
    <cfRule type="dataBar" priority="151">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1:BN41">
    <cfRule type="expression" dxfId="63" priority="160">
      <formula>K$6=TODAY()</formula>
    </cfRule>
  </conditionalFormatting>
  <conditionalFormatting sqref="H40">
    <cfRule type="dataBar" priority="163">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40:BN40">
    <cfRule type="expression" dxfId="62" priority="164">
      <formula>K$6=TODAY()</formula>
    </cfRule>
  </conditionalFormatting>
  <conditionalFormatting sqref="H64">
    <cfRule type="dataBar" priority="143">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6:BN56">
    <cfRule type="expression" dxfId="61" priority="152">
      <formula>K$6=TODAY()</formula>
    </cfRule>
  </conditionalFormatting>
  <conditionalFormatting sqref="H60">
    <cfRule type="dataBar" priority="135">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64:BN64">
    <cfRule type="expression" dxfId="60" priority="144">
      <formula>K$6=TODAY()</formula>
    </cfRule>
  </conditionalFormatting>
  <conditionalFormatting sqref="H55">
    <cfRule type="dataBar" priority="155">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5:BN55">
    <cfRule type="expression" dxfId="59" priority="156">
      <formula>K$6=TODAY()</formula>
    </cfRule>
  </conditionalFormatting>
  <conditionalFormatting sqref="H58">
    <cfRule type="dataBar" priority="127">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60:BN60">
    <cfRule type="expression" dxfId="58" priority="136">
      <formula>K$6=TODAY()</formula>
    </cfRule>
  </conditionalFormatting>
  <conditionalFormatting sqref="H63">
    <cfRule type="dataBar" priority="147">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63:BN63">
    <cfRule type="expression" dxfId="57" priority="148">
      <formula>K$6=TODAY()</formula>
    </cfRule>
  </conditionalFormatting>
  <conditionalFormatting sqref="H46">
    <cfRule type="dataBar" priority="119">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58:BN58">
    <cfRule type="expression" dxfId="56" priority="128">
      <formula>K$6=TODAY()</formula>
    </cfRule>
  </conditionalFormatting>
  <conditionalFormatting sqref="H59">
    <cfRule type="dataBar" priority="139">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59:BN59">
    <cfRule type="expression" dxfId="55" priority="140">
      <formula>K$6=TODAY()</formula>
    </cfRule>
  </conditionalFormatting>
  <conditionalFormatting sqref="H44">
    <cfRule type="dataBar" priority="111">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6:BN46">
    <cfRule type="expression" dxfId="54" priority="120">
      <formula>K$6=TODAY()</formula>
    </cfRule>
  </conditionalFormatting>
  <conditionalFormatting sqref="H57">
    <cfRule type="dataBar" priority="131">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57:BN57">
    <cfRule type="expression" dxfId="53" priority="132">
      <formula>K$6=TODAY()</formula>
    </cfRule>
  </conditionalFormatting>
  <conditionalFormatting sqref="H62">
    <cfRule type="dataBar" priority="103">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4:BN44">
    <cfRule type="expression" dxfId="52" priority="112">
      <formula>K$6=TODAY()</formula>
    </cfRule>
  </conditionalFormatting>
  <conditionalFormatting sqref="H45">
    <cfRule type="dataBar" priority="123">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5:BN45">
    <cfRule type="expression" dxfId="51" priority="124">
      <formula>K$6=TODAY()</formula>
    </cfRule>
  </conditionalFormatting>
  <conditionalFormatting sqref="H29">
    <cfRule type="dataBar" priority="99">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62:BN62">
    <cfRule type="expression" dxfId="50" priority="104">
      <formula>K$6=TODAY()</formula>
    </cfRule>
  </conditionalFormatting>
  <conditionalFormatting sqref="H42">
    <cfRule type="dataBar" priority="115">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42:BN42">
    <cfRule type="expression" dxfId="49" priority="116">
      <formula>K$6=TODAY()</formula>
    </cfRule>
  </conditionalFormatting>
  <conditionalFormatting sqref="K29:BN29">
    <cfRule type="expression" dxfId="48" priority="100">
      <formula>K$6=TODAY()</formula>
    </cfRule>
  </conditionalFormatting>
  <conditionalFormatting sqref="H61">
    <cfRule type="dataBar" priority="107">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61:BN61">
    <cfRule type="expression" dxfId="47" priority="108">
      <formula>K$6=TODAY()</formula>
    </cfRule>
  </conditionalFormatting>
  <conditionalFormatting sqref="H12">
    <cfRule type="dataBar" priority="81">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46" priority="83">
      <formula>AND($E12&lt;=K$6,ROUNDDOWN(($F12-$E12+1)*$H12,0)+$E12-1&gt;=K$6)</formula>
    </cfRule>
    <cfRule type="expression" dxfId="45" priority="84">
      <formula>AND(NOT(ISBLANK($E12)),$E12&lt;=K$6,$F12&gt;=K$6)</formula>
    </cfRule>
  </conditionalFormatting>
  <conditionalFormatting sqref="K12:BN12">
    <cfRule type="expression" dxfId="44" priority="82">
      <formula>K$6=TODAY()</formula>
    </cfRule>
  </conditionalFormatting>
  <conditionalFormatting sqref="H19">
    <cfRule type="dataBar" priority="77">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43" priority="79">
      <formula>AND($E19&lt;=K$6,ROUNDDOWN(($F19-$E19+1)*$H19,0)+$E19-1&gt;=K$6)</formula>
    </cfRule>
    <cfRule type="expression" dxfId="42" priority="80">
      <formula>AND(NOT(ISBLANK($E19)),$E19&lt;=K$6,$F19&gt;=K$6)</formula>
    </cfRule>
  </conditionalFormatting>
  <conditionalFormatting sqref="K19:BN19">
    <cfRule type="expression" dxfId="41" priority="78">
      <formula>K$6=TODAY()</formula>
    </cfRule>
  </conditionalFormatting>
  <conditionalFormatting sqref="H31">
    <cfRule type="dataBar" priority="73">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40" priority="75">
      <formula>AND($E31&lt;=K$6,ROUNDDOWN(($F31-$E31+1)*$H31,0)+$E31-1&gt;=K$6)</formula>
    </cfRule>
    <cfRule type="expression" dxfId="39" priority="76">
      <formula>AND(NOT(ISBLANK($E31)),$E31&lt;=K$6,$F31&gt;=K$6)</formula>
    </cfRule>
  </conditionalFormatting>
  <conditionalFormatting sqref="K31:BN31">
    <cfRule type="expression" dxfId="38" priority="74">
      <formula>K$6=TODAY()</formula>
    </cfRule>
  </conditionalFormatting>
  <conditionalFormatting sqref="H43">
    <cfRule type="dataBar" priority="69">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3:BN43">
    <cfRule type="expression" dxfId="37" priority="70">
      <formula>K$6=TODAY()</formula>
    </cfRule>
  </conditionalFormatting>
  <conditionalFormatting sqref="H45">
    <cfRule type="dataBar" priority="67">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5:BN45">
    <cfRule type="expression" dxfId="36" priority="68">
      <formula>K$6=TODAY()</formula>
    </cfRule>
  </conditionalFormatting>
  <conditionalFormatting sqref="H44">
    <cfRule type="dataBar" priority="63">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4:BN44">
    <cfRule type="expression" dxfId="35" priority="64">
      <formula>K$6=TODAY()</formula>
    </cfRule>
  </conditionalFormatting>
  <conditionalFormatting sqref="H50">
    <cfRule type="dataBar" priority="57">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8">
    <cfRule type="dataBar" priority="55">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50:BN50">
    <cfRule type="expression" dxfId="34" priority="58">
      <formula>K$6=TODAY()</formula>
    </cfRule>
  </conditionalFormatting>
  <conditionalFormatting sqref="K48:BN48">
    <cfRule type="expression" dxfId="33" priority="56">
      <formula>K$6=TODAY()</formula>
    </cfRule>
  </conditionalFormatting>
  <conditionalFormatting sqref="H49">
    <cfRule type="dataBar" priority="59">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9:BN49">
    <cfRule type="expression" dxfId="32" priority="60">
      <formula>K$6=TODAY()</formula>
    </cfRule>
  </conditionalFormatting>
  <conditionalFormatting sqref="H47">
    <cfRule type="dataBar" priority="51">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7:BN47">
    <cfRule type="expression" dxfId="31" priority="52">
      <formula>K$6=TODAY()</formula>
    </cfRule>
  </conditionalFormatting>
  <conditionalFormatting sqref="H49">
    <cfRule type="dataBar" priority="49">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9:BN49">
    <cfRule type="expression" dxfId="30" priority="50">
      <formula>K$6=TODAY()</formula>
    </cfRule>
  </conditionalFormatting>
  <conditionalFormatting sqref="H48">
    <cfRule type="dataBar" priority="45">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8:BN48">
    <cfRule type="expression" dxfId="29" priority="46">
      <formula>K$6=TODAY()</formula>
    </cfRule>
  </conditionalFormatting>
  <conditionalFormatting sqref="H52">
    <cfRule type="dataBar" priority="39">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2:BN52">
    <cfRule type="expression" dxfId="28" priority="40">
      <formula>K$6=TODAY()</formula>
    </cfRule>
  </conditionalFormatting>
  <conditionalFormatting sqref="H53">
    <cfRule type="dataBar" priority="41">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3:BN53">
    <cfRule type="expression" dxfId="27" priority="42">
      <formula>K$6=TODAY()</formula>
    </cfRule>
  </conditionalFormatting>
  <conditionalFormatting sqref="H51">
    <cfRule type="dataBar" priority="35">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1:BN51">
    <cfRule type="expression" dxfId="26" priority="36">
      <formula>K$6=TODAY()</formula>
    </cfRule>
  </conditionalFormatting>
  <conditionalFormatting sqref="H53">
    <cfRule type="dataBar" priority="33">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3:BN53">
    <cfRule type="expression" dxfId="25" priority="34">
      <formula>K$6=TODAY()</formula>
    </cfRule>
  </conditionalFormatting>
  <conditionalFormatting sqref="H52">
    <cfRule type="dataBar" priority="29">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2:BN52">
    <cfRule type="expression" dxfId="24" priority="30">
      <formula>K$6=TODAY()</formula>
    </cfRule>
  </conditionalFormatting>
  <conditionalFormatting sqref="H32">
    <cfRule type="dataBar" priority="25">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23" priority="27">
      <formula>AND($E32&lt;=K$6,ROUNDDOWN(($F32-$E32+1)*$H32,0)+$E32-1&gt;=K$6)</formula>
    </cfRule>
    <cfRule type="expression" dxfId="22" priority="28">
      <formula>AND(NOT(ISBLANK($E32)),$E32&lt;=K$6,$F32&gt;=K$6)</formula>
    </cfRule>
  </conditionalFormatting>
  <conditionalFormatting sqref="K32:BN32">
    <cfRule type="expression" dxfId="21" priority="26">
      <formula>K$6=TODAY()</formula>
    </cfRule>
  </conditionalFormatting>
  <conditionalFormatting sqref="K35:BN35">
    <cfRule type="expression" dxfId="20" priority="23">
      <formula>AND($E35&lt;=K$6,ROUNDDOWN(($F35-$E35+1)*$H35,0)+$E35-1&gt;=K$6)</formula>
    </cfRule>
    <cfRule type="expression" dxfId="19" priority="24">
      <formula>AND(NOT(ISBLANK($E35)),$E35&lt;=K$6,$F35&gt;=K$6)</formula>
    </cfRule>
  </conditionalFormatting>
  <conditionalFormatting sqref="H35">
    <cfRule type="dataBar" priority="21">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18" priority="22">
      <formula>K$6=TODAY()</formula>
    </cfRule>
  </conditionalFormatting>
  <conditionalFormatting sqref="K36:BN36">
    <cfRule type="expression" dxfId="17" priority="19">
      <formula>AND($E36&lt;=K$6,ROUNDDOWN(($F36-$E36+1)*$H36,0)+$E36-1&gt;=K$6)</formula>
    </cfRule>
    <cfRule type="expression" dxfId="16" priority="20">
      <formula>AND(NOT(ISBLANK($E36)),$E36&lt;=K$6,$F36&gt;=K$6)</formula>
    </cfRule>
  </conditionalFormatting>
  <conditionalFormatting sqref="H36">
    <cfRule type="dataBar" priority="17">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15" priority="18">
      <formula>K$6=TODAY()</formula>
    </cfRule>
  </conditionalFormatting>
  <conditionalFormatting sqref="K37:BN37">
    <cfRule type="expression" dxfId="14" priority="15">
      <formula>AND($E37&lt;=K$6,ROUNDDOWN(($F37-$E37+1)*$H37,0)+$E37-1&gt;=K$6)</formula>
    </cfRule>
    <cfRule type="expression" dxfId="13" priority="16">
      <formula>AND(NOT(ISBLANK($E37)),$E37&lt;=K$6,$F37&gt;=K$6)</formula>
    </cfRule>
  </conditionalFormatting>
  <conditionalFormatting sqref="H37">
    <cfRule type="dataBar" priority="13">
      <dataBar>
        <cfvo type="num" val="0"/>
        <cfvo type="num" val="1"/>
        <color theme="0" tint="-0.34998626667073579"/>
      </dataBar>
      <extLst>
        <ext xmlns:x14="http://schemas.microsoft.com/office/spreadsheetml/2009/9/main" uri="{B025F937-C7B1-47D3-B67F-A62EFF666E3E}">
          <x14:id>{6E1B22DB-86C9-5E4B-83EB-94BCBA19F8C9}</x14:id>
        </ext>
      </extLst>
    </cfRule>
  </conditionalFormatting>
  <conditionalFormatting sqref="K37:BN37">
    <cfRule type="expression" dxfId="12" priority="14">
      <formula>K$6=TODAY()</formula>
    </cfRule>
  </conditionalFormatting>
  <conditionalFormatting sqref="K38:BN38">
    <cfRule type="expression" dxfId="11" priority="11">
      <formula>AND($E38&lt;=K$6,ROUNDDOWN(($F38-$E38+1)*$H38,0)+$E38-1&gt;=K$6)</formula>
    </cfRule>
    <cfRule type="expression" dxfId="10" priority="12">
      <formula>AND(NOT(ISBLANK($E38)),$E38&lt;=K$6,$F38&gt;=K$6)</formula>
    </cfRule>
  </conditionalFormatting>
  <conditionalFormatting sqref="H38">
    <cfRule type="dataBar" priority="9">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8:BN38">
    <cfRule type="expression" dxfId="9" priority="10">
      <formula>K$6=TODAY()</formula>
    </cfRule>
  </conditionalFormatting>
  <conditionalFormatting sqref="K39:BN39">
    <cfRule type="expression" dxfId="8" priority="7">
      <formula>AND($E39&lt;=K$6,ROUNDDOWN(($F39-$E39+1)*$H39,0)+$E39-1&gt;=K$6)</formula>
    </cfRule>
    <cfRule type="expression" dxfId="7" priority="8">
      <formula>AND(NOT(ISBLANK($E39)),$E39&lt;=K$6,$F39&gt;=K$6)</formula>
    </cfRule>
  </conditionalFormatting>
  <conditionalFormatting sqref="H39">
    <cfRule type="dataBar" priority="5">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9:BN39">
    <cfRule type="expression" dxfId="6" priority="6">
      <formula>K$6=TODAY()</formula>
    </cfRule>
  </conditionalFormatting>
  <conditionalFormatting sqref="H54">
    <cfRule type="dataBar" priority="1">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4:BN54">
    <cfRule type="expression" dxfId="2" priority="3">
      <formula>AND($E54&lt;=K$6,ROUNDDOWN(($F54-$E54+1)*$H54,0)+$E54-1&gt;=K$6)</formula>
    </cfRule>
    <cfRule type="expression" dxfId="1" priority="4">
      <formula>AND(NOT(ISBLANK($E54)),$E54&lt;=K$6,$F54&gt;=K$6)</formula>
    </cfRule>
  </conditionalFormatting>
  <conditionalFormatting sqref="K54:BN54">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65:B65 A67:B67 B66 E10 E20 E24 E65:H67 G10:H10 G20:H20 G24:H24 G68 G69:G70 G71 G25" unlockedFormula="1"/>
    <ignoredError sqref="A24 A20 A10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H65:H71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6E1B22DB-86C9-5E4B-83EB-94BCBA19F8C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61" workbookViewId="0">
      <selection activeCell="B74" sqref="B74"/>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68" t="s">
        <v>4</v>
      </c>
      <c r="B13" s="168"/>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68" t="s">
        <v>84</v>
      </c>
      <c r="B24" s="168"/>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68" t="s">
        <v>9</v>
      </c>
      <c r="B38" s="168"/>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68" t="s">
        <v>7</v>
      </c>
      <c r="B49" s="168"/>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68" t="s">
        <v>8</v>
      </c>
      <c r="B65" s="168"/>
    </row>
    <row r="66" spans="1:2" s="20" customFormat="1" ht="42" x14ac:dyDescent="0.15">
      <c r="B66" s="135" t="s">
        <v>110</v>
      </c>
    </row>
    <row r="67" spans="1:2" s="20" customFormat="1" x14ac:dyDescent="0.15">
      <c r="B67" s="13"/>
    </row>
    <row r="68" spans="1:2" s="8" customFormat="1" ht="18" x14ac:dyDescent="0.2">
      <c r="A68" s="168" t="s">
        <v>5</v>
      </c>
      <c r="B68" s="168"/>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2018-12-03T23:52:49Z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