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esktop/Files/OneDrive - Goldsmiths College/Year-2/2-Software_Projects/git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9" l="1"/>
  <c r="I19" i="9"/>
  <c r="A8" i="9"/>
  <c r="A9" i="9"/>
  <c r="A10" i="9"/>
  <c r="A11" i="9"/>
  <c r="A12" i="9"/>
  <c r="A13" i="9"/>
  <c r="A14" i="9"/>
  <c r="A15" i="9"/>
  <c r="A16" i="9"/>
  <c r="A17" i="9"/>
  <c r="A18" i="9"/>
  <c r="A19" i="9"/>
  <c r="F12" i="9"/>
  <c r="I12" i="9"/>
  <c r="F29" i="9"/>
  <c r="I29" i="9"/>
  <c r="A20" i="9"/>
  <c r="A21" i="9"/>
  <c r="A22" i="9"/>
  <c r="A23" i="9"/>
  <c r="A24" i="9"/>
  <c r="A25" i="9"/>
  <c r="A26" i="9"/>
  <c r="A27" i="9"/>
  <c r="A28" i="9"/>
  <c r="A29" i="9"/>
  <c r="F46" i="9"/>
  <c r="I46" i="9"/>
  <c r="A30" i="9"/>
  <c r="A31" i="9"/>
  <c r="A32" i="9"/>
  <c r="A33" i="9"/>
  <c r="A34" i="9"/>
  <c r="A35" i="9"/>
  <c r="A36" i="9"/>
  <c r="A37" i="9"/>
  <c r="A38" i="9"/>
  <c r="A39" i="9"/>
  <c r="A40" i="9"/>
  <c r="A41" i="9"/>
  <c r="A42" i="9"/>
  <c r="A43" i="9"/>
  <c r="A44" i="9"/>
  <c r="A45" i="9"/>
  <c r="A46" i="9"/>
  <c r="F45" i="9"/>
  <c r="I45" i="9"/>
  <c r="F38" i="9"/>
  <c r="I38" i="9"/>
  <c r="F37" i="9"/>
  <c r="I37" i="9"/>
  <c r="F40" i="9"/>
  <c r="I40" i="9"/>
  <c r="F39" i="9"/>
  <c r="I39" i="9"/>
  <c r="F42" i="9"/>
  <c r="I42" i="9"/>
  <c r="F41" i="9"/>
  <c r="I41" i="9"/>
  <c r="F44" i="9"/>
  <c r="I44" i="9"/>
  <c r="F43" i="9"/>
  <c r="I43" i="9"/>
  <c r="F48" i="9"/>
  <c r="I48" i="9"/>
  <c r="A47" i="9"/>
  <c r="A48" i="9"/>
  <c r="F47" i="9"/>
  <c r="I47" i="9"/>
  <c r="F36" i="9"/>
  <c r="I36" i="9"/>
  <c r="F35" i="9"/>
  <c r="I35" i="9"/>
  <c r="F34" i="9"/>
  <c r="I34" i="9"/>
  <c r="F33" i="9"/>
  <c r="I33" i="9"/>
  <c r="F32" i="9"/>
  <c r="I32" i="9"/>
  <c r="F31" i="9"/>
  <c r="I31" i="9"/>
  <c r="F15" i="9"/>
  <c r="I15" i="9"/>
  <c r="F14" i="9"/>
  <c r="I14" i="9"/>
  <c r="F13" i="9"/>
  <c r="I13" i="9"/>
  <c r="I49" i="9"/>
  <c r="F53" i="9"/>
  <c r="F54" i="9"/>
  <c r="I54" i="9"/>
  <c r="F52" i="9"/>
  <c r="I52" i="9"/>
  <c r="F8" i="9"/>
  <c r="I8" i="9"/>
  <c r="F24" i="9"/>
  <c r="I24" i="9"/>
  <c r="F20" i="9"/>
  <c r="I20" i="9"/>
  <c r="F10" i="9"/>
  <c r="I10" i="9"/>
  <c r="F55" i="9"/>
  <c r="I55" i="9"/>
  <c r="I53" i="9"/>
  <c r="F9" i="9"/>
  <c r="K6" i="9"/>
  <c r="I9" i="9"/>
  <c r="K7" i="9"/>
  <c r="K4" i="9"/>
  <c r="A52" i="9"/>
  <c r="A53" i="9"/>
  <c r="A54" i="9"/>
  <c r="A55"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<sst xmlns="http://schemas.openxmlformats.org/spreadsheetml/2006/main" count="179" uniqueCount="169">
  <si>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</si>
  <si>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</si>
  <si>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</si>
  <si>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</si>
  <si>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</si>
  <si>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</si>
  <si>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</si>
  <si>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</si>
  <si>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</si>
  <si>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</si>
  <si>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</si>
  <si>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</si>
  <si>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</si>
  <si>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</si>
  <si>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</si>
  <si>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</si>
  <si>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</si>
  <si>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</si>
  <si>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</si>
  <si>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</si>
  <si>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</si>
  <si>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</si>
  <si>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</si>
  <si>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</si>
  <si>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</si>
  <si>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</si>
  <si>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</si>
  <si>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</si>
  <si>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</si>
  <si>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</si>
  <si>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</si>
  <si>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</si>
  <si>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</si>
  <si>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</si>
  <si>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</si>
  <si>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</si>
  <si>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</si>
  <si>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</si>
  <si>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</si>
  <si>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</si>
  <si>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</si>
  <si>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</si>
  <si>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</si>
  <si>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</si>
  <si>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</si>
  <si>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</si>
  <si>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</si>
  <si>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</si>
  <si>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</si>
  <si>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</si>
  <si>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</si>
  <si>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</si>
  <si>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</si>
  <si>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</si>
  <si>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</si>
  <si>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</si>
  <si>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</si>
  <si>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</si>
  <si>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</si>
  <si>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</si>
  <si>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</si>
  <si>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</si>
  <si>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</si>
  <si>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</si>
  <si>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</si>
  <si>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</si>
  <si>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</si>
  <si>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</si>
  <si>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</si>
  <si>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</si>
  <si>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</si>
  <si>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</si>
  <si>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</si>
  <si>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</si>
  <si>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</si>
  <si>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</si>
  <si>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</si>
  <si>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</si>
  <si>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</si>
  <si>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</si>
  <si>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</si>
  <si>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</si>
  <si>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</si>
  <si>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</si>
  <si>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</si>
  <si>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</si>
  <si>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</si>
  <si>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</si>
  <si>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</si>
  <si>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</si>
  <si>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</si>
  <si>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</si>
  <si>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</si>
  <si>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</si>
  <si>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</si>
  <si>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</si>
  <si>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</si>
  <si>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</si>
  <si>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</si>
  <si>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</si>
  <si>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</si>
  <si>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</si>
  <si>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</si>
  <si>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</si>
  <si>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</si>
  <si>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</si>
  <si>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</si>
  <si>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</si>
  <si>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</si>
  <si>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</si>
  <si>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</si>
  <si>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</si>
  <si>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</si>
  <si>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</si>
  <si>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</si>
  <si>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</si>
  <si>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</si>
  <si>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</si>
  <si>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</si>
  <si>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</si>
  <si>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</si>
  <si>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</si>
  <si>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</si>
  <si>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</si>
  <si>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</si>
  <si>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</si>
  <si>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</si>
  <si>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</si>
  <si>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</si>
  <si>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</si>
  <si>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</si>
  <si>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</si>
  <si>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</si>
  <si>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</si>
  <si>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</si>
  <si>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</si>
  <si>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</si>
  <si>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</si>
  <si>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</si>
  <si>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</si>
  <si>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</si>
  <si>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</si>
  <si>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</si>
  <si>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</si>
  <si>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</si>
  <si>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</si>
  <si>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</si>
  <si>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</si>
  <si>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</si>
  <si>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</si>
  <si>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</si>
  <si>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</si>
  <si>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</si>
  <si>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</si>
  <si>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Implementation</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</si>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</sst>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56"/>
  <sheetViews>
    <sheetView showGridLines="0" tabSelected="1" workbookViewId="0">
      <pane ySplit="7" topLeftCell="A35" activePane="bottomLeft" state="frozen"/>
      <selection pane="bottomLeft" activeCell="B71" sqref="B71"/>
    </sheetView>
  </sheetViews>
  <sheetFormatPr baseColWidth="10" defaultColWidth="9.1640625" defaultRowHeight="13" x14ac:dyDescent="0.15"/>
  <cols>
    <col min="1" max="1" width="6.83203125" style="5" customWidth="1"/>
    <col min="2" max="2" width="34.83203125" style="1" bestFit="1" customWidth="1"/>
    <col min="3" max="3" width="7.6640625" style="1" hidden="1" customWidth="1"/>
    <col min="4" max="4" width="6.3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0"/>
      <c r="L1" s="160"/>
      <c r="M1" s="160"/>
      <c r="N1" s="160"/>
      <c r="O1" s="160"/>
      <c r="P1" s="160"/>
      <c r="Q1" s="160"/>
      <c r="R1" s="160"/>
      <c r="S1" s="160"/>
      <c r="T1" s="160"/>
      <c r="U1" s="160"/>
      <c r="V1" s="160"/>
      <c r="W1" s="160"/>
      <c r="X1" s="160"/>
      <c r="Y1" s="160"/>
      <c r="Z1" s="160"/>
      <c r="AA1" s="160"/>
      <c r="AB1" s="160"/>
      <c r="AC1" s="160"/>
      <c r="AD1" s="160"/>
      <c r="AE1" s="160"/>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65">
        <v>43374</v>
      </c>
      <c r="D4" s="165"/>
      <c r="E4" s="165"/>
      <c r="F4" s="110"/>
      <c r="G4" s="113" t="s">
        <v>73</v>
      </c>
      <c r="H4" s="126">
        <v>7</v>
      </c>
      <c r="I4" s="111"/>
      <c r="J4" s="50"/>
      <c r="K4" s="162" t="str">
        <f>"Week "&amp;(K6-($C$4-WEEKDAY($C$4,1)+2))/7+1</f>
        <v>Week 7</v>
      </c>
      <c r="L4" s="163"/>
      <c r="M4" s="163"/>
      <c r="N4" s="163"/>
      <c r="O4" s="163"/>
      <c r="P4" s="163"/>
      <c r="Q4" s="164"/>
      <c r="R4" s="162" t="str">
        <f>"Week "&amp;(R6-($C$4-WEEKDAY($C$4,1)+2))/7+1</f>
        <v>Week 8</v>
      </c>
      <c r="S4" s="163"/>
      <c r="T4" s="163"/>
      <c r="U4" s="163"/>
      <c r="V4" s="163"/>
      <c r="W4" s="163"/>
      <c r="X4" s="164"/>
      <c r="Y4" s="162" t="str">
        <f>"Week "&amp;(Y6-($C$4-WEEKDAY($C$4,1)+2))/7+1</f>
        <v>Week 9</v>
      </c>
      <c r="Z4" s="163"/>
      <c r="AA4" s="163"/>
      <c r="AB4" s="163"/>
      <c r="AC4" s="163"/>
      <c r="AD4" s="163"/>
      <c r="AE4" s="164"/>
      <c r="AF4" s="162" t="str">
        <f>"Week "&amp;(AF6-($C$4-WEEKDAY($C$4,1)+2))/7+1</f>
        <v>Week 10</v>
      </c>
      <c r="AG4" s="163"/>
      <c r="AH4" s="163"/>
      <c r="AI4" s="163"/>
      <c r="AJ4" s="163"/>
      <c r="AK4" s="163"/>
      <c r="AL4" s="164"/>
      <c r="AM4" s="162" t="str">
        <f>"Week "&amp;(AM6-($C$4-WEEKDAY($C$4,1)+2))/7+1</f>
        <v>Week 11</v>
      </c>
      <c r="AN4" s="163"/>
      <c r="AO4" s="163"/>
      <c r="AP4" s="163"/>
      <c r="AQ4" s="163"/>
      <c r="AR4" s="163"/>
      <c r="AS4" s="164"/>
      <c r="AT4" s="162" t="str">
        <f>"Week "&amp;(AT6-($C$4-WEEKDAY($C$4,1)+2))/7+1</f>
        <v>Week 12</v>
      </c>
      <c r="AU4" s="163"/>
      <c r="AV4" s="163"/>
      <c r="AW4" s="163"/>
      <c r="AX4" s="163"/>
      <c r="AY4" s="163"/>
      <c r="AZ4" s="164"/>
      <c r="BA4" s="162" t="str">
        <f>"Week "&amp;(BA6-($C$4-WEEKDAY($C$4,1)+2))/7+1</f>
        <v>Week 13</v>
      </c>
      <c r="BB4" s="163"/>
      <c r="BC4" s="163"/>
      <c r="BD4" s="163"/>
      <c r="BE4" s="163"/>
      <c r="BF4" s="163"/>
      <c r="BG4" s="164"/>
      <c r="BH4" s="162" t="str">
        <f>"Week "&amp;(BH6-($C$4-WEEKDAY($C$4,1)+2))/7+1</f>
        <v>Week 14</v>
      </c>
      <c r="BI4" s="163"/>
      <c r="BJ4" s="163"/>
      <c r="BK4" s="163"/>
      <c r="BL4" s="163"/>
      <c r="BM4" s="163"/>
      <c r="BN4" s="164"/>
    </row>
    <row r="5" spans="1:66" ht="17.25" customHeight="1" x14ac:dyDescent="0.15">
      <c r="A5" s="109"/>
      <c r="B5" s="113" t="s">
        <v>75</v>
      </c>
      <c r="C5" s="161">
        <v>43612</v>
      </c>
      <c r="D5" s="161"/>
      <c r="E5" s="161"/>
      <c r="F5" s="112"/>
      <c r="G5" s="112"/>
      <c r="H5" s="112"/>
      <c r="I5" s="112"/>
      <c r="J5" s="50"/>
      <c r="K5" s="166">
        <f>K6</f>
        <v>43416</v>
      </c>
      <c r="L5" s="167"/>
      <c r="M5" s="167"/>
      <c r="N5" s="167"/>
      <c r="O5" s="167"/>
      <c r="P5" s="167"/>
      <c r="Q5" s="168"/>
      <c r="R5" s="166">
        <f>R6</f>
        <v>43423</v>
      </c>
      <c r="S5" s="167"/>
      <c r="T5" s="167"/>
      <c r="U5" s="167"/>
      <c r="V5" s="167"/>
      <c r="W5" s="167"/>
      <c r="X5" s="168"/>
      <c r="Y5" s="166">
        <f>Y6</f>
        <v>43430</v>
      </c>
      <c r="Z5" s="167"/>
      <c r="AA5" s="167"/>
      <c r="AB5" s="167"/>
      <c r="AC5" s="167"/>
      <c r="AD5" s="167"/>
      <c r="AE5" s="168"/>
      <c r="AF5" s="166">
        <f>AF6</f>
        <v>43437</v>
      </c>
      <c r="AG5" s="167"/>
      <c r="AH5" s="167"/>
      <c r="AI5" s="167"/>
      <c r="AJ5" s="167"/>
      <c r="AK5" s="167"/>
      <c r="AL5" s="168"/>
      <c r="AM5" s="166">
        <f>AM6</f>
        <v>43444</v>
      </c>
      <c r="AN5" s="167"/>
      <c r="AO5" s="167"/>
      <c r="AP5" s="167"/>
      <c r="AQ5" s="167"/>
      <c r="AR5" s="167"/>
      <c r="AS5" s="168"/>
      <c r="AT5" s="166">
        <f>AT6</f>
        <v>43451</v>
      </c>
      <c r="AU5" s="167"/>
      <c r="AV5" s="167"/>
      <c r="AW5" s="167"/>
      <c r="AX5" s="167"/>
      <c r="AY5" s="167"/>
      <c r="AZ5" s="168"/>
      <c r="BA5" s="166">
        <f>BA6</f>
        <v>43458</v>
      </c>
      <c r="BB5" s="167"/>
      <c r="BC5" s="167"/>
      <c r="BD5" s="167"/>
      <c r="BE5" s="167"/>
      <c r="BF5" s="167"/>
      <c r="BG5" s="168"/>
      <c r="BH5" s="166">
        <f>BH6</f>
        <v>43465</v>
      </c>
      <c r="BI5" s="167"/>
      <c r="BJ5" s="167"/>
      <c r="BK5" s="167"/>
      <c r="BL5" s="167"/>
      <c r="BM5" s="167"/>
      <c r="BN5" s="168"/>
    </row>
    <row r="6" spans="1:66" x14ac:dyDescent="0.15">
      <c r="A6" s="49"/>
      <c r="B6" s="50"/>
      <c r="C6" s="50"/>
      <c r="D6" s="51"/>
      <c r="E6" s="50"/>
      <c r="F6" s="50"/>
      <c r="G6" s="50"/>
      <c r="H6" s="50"/>
      <c r="I6" s="50"/>
      <c r="J6" s="50"/>
      <c r="K6" s="92">
        <f>C4-WEEKDAY(C4,1)+2+7*(H4-1)</f>
        <v>43416</v>
      </c>
      <c r="L6" s="83">
        <f t="shared" ref="L6:AQ6" si="0">K6+1</f>
        <v>43417</v>
      </c>
      <c r="M6" s="83">
        <f t="shared" si="0"/>
        <v>43418</v>
      </c>
      <c r="N6" s="83">
        <f t="shared" si="0"/>
        <v>43419</v>
      </c>
      <c r="O6" s="83">
        <f t="shared" si="0"/>
        <v>43420</v>
      </c>
      <c r="P6" s="83">
        <f t="shared" si="0"/>
        <v>43421</v>
      </c>
      <c r="Q6" s="93">
        <f t="shared" si="0"/>
        <v>43422</v>
      </c>
      <c r="R6" s="92">
        <f t="shared" si="0"/>
        <v>43423</v>
      </c>
      <c r="S6" s="83">
        <f t="shared" si="0"/>
        <v>43424</v>
      </c>
      <c r="T6" s="83">
        <f t="shared" si="0"/>
        <v>43425</v>
      </c>
      <c r="U6" s="83">
        <f t="shared" si="0"/>
        <v>43426</v>
      </c>
      <c r="V6" s="83">
        <f t="shared" si="0"/>
        <v>43427</v>
      </c>
      <c r="W6" s="83">
        <f t="shared" si="0"/>
        <v>43428</v>
      </c>
      <c r="X6" s="93">
        <f t="shared" si="0"/>
        <v>43429</v>
      </c>
      <c r="Y6" s="92">
        <f t="shared" si="0"/>
        <v>43430</v>
      </c>
      <c r="Z6" s="83">
        <f t="shared" si="0"/>
        <v>43431</v>
      </c>
      <c r="AA6" s="83">
        <f t="shared" si="0"/>
        <v>43432</v>
      </c>
      <c r="AB6" s="83">
        <f t="shared" si="0"/>
        <v>43433</v>
      </c>
      <c r="AC6" s="83">
        <f t="shared" si="0"/>
        <v>43434</v>
      </c>
      <c r="AD6" s="83">
        <f t="shared" si="0"/>
        <v>43435</v>
      </c>
      <c r="AE6" s="93">
        <f t="shared" si="0"/>
        <v>43436</v>
      </c>
      <c r="AF6" s="92">
        <f t="shared" si="0"/>
        <v>43437</v>
      </c>
      <c r="AG6" s="83">
        <f t="shared" si="0"/>
        <v>43438</v>
      </c>
      <c r="AH6" s="83">
        <f t="shared" si="0"/>
        <v>43439</v>
      </c>
      <c r="AI6" s="83">
        <f t="shared" si="0"/>
        <v>43440</v>
      </c>
      <c r="AJ6" s="83">
        <f t="shared" si="0"/>
        <v>43441</v>
      </c>
      <c r="AK6" s="83">
        <f t="shared" si="0"/>
        <v>43442</v>
      </c>
      <c r="AL6" s="93">
        <f t="shared" si="0"/>
        <v>43443</v>
      </c>
      <c r="AM6" s="92">
        <f t="shared" si="0"/>
        <v>43444</v>
      </c>
      <c r="AN6" s="83">
        <f t="shared" si="0"/>
        <v>43445</v>
      </c>
      <c r="AO6" s="83">
        <f t="shared" si="0"/>
        <v>43446</v>
      </c>
      <c r="AP6" s="83">
        <f t="shared" si="0"/>
        <v>43447</v>
      </c>
      <c r="AQ6" s="83">
        <f t="shared" si="0"/>
        <v>43448</v>
      </c>
      <c r="AR6" s="83">
        <f t="shared" ref="AR6:BN6" si="1">AQ6+1</f>
        <v>43449</v>
      </c>
      <c r="AS6" s="93">
        <f t="shared" si="1"/>
        <v>43450</v>
      </c>
      <c r="AT6" s="92">
        <f t="shared" si="1"/>
        <v>43451</v>
      </c>
      <c r="AU6" s="83">
        <f t="shared" si="1"/>
        <v>43452</v>
      </c>
      <c r="AV6" s="83">
        <f t="shared" si="1"/>
        <v>43453</v>
      </c>
      <c r="AW6" s="83">
        <f t="shared" si="1"/>
        <v>43454</v>
      </c>
      <c r="AX6" s="83">
        <f t="shared" si="1"/>
        <v>43455</v>
      </c>
      <c r="AY6" s="83">
        <f t="shared" si="1"/>
        <v>43456</v>
      </c>
      <c r="AZ6" s="93">
        <f t="shared" si="1"/>
        <v>43457</v>
      </c>
      <c r="BA6" s="92">
        <f t="shared" si="1"/>
        <v>43458</v>
      </c>
      <c r="BB6" s="83">
        <f t="shared" si="1"/>
        <v>43459</v>
      </c>
      <c r="BC6" s="83">
        <f t="shared" si="1"/>
        <v>43460</v>
      </c>
      <c r="BD6" s="83">
        <f t="shared" si="1"/>
        <v>43461</v>
      </c>
      <c r="BE6" s="83">
        <f t="shared" si="1"/>
        <v>43462</v>
      </c>
      <c r="BF6" s="83">
        <f t="shared" si="1"/>
        <v>43463</v>
      </c>
      <c r="BG6" s="93">
        <f t="shared" si="1"/>
        <v>43464</v>
      </c>
      <c r="BH6" s="92">
        <f t="shared" si="1"/>
        <v>43465</v>
      </c>
      <c r="BI6" s="83">
        <f t="shared" si="1"/>
        <v>43466</v>
      </c>
      <c r="BJ6" s="83">
        <f t="shared" si="1"/>
        <v>43467</v>
      </c>
      <c r="BK6" s="83">
        <f t="shared" si="1"/>
        <v>43468</v>
      </c>
      <c r="BL6" s="83">
        <f t="shared" si="1"/>
        <v>43469</v>
      </c>
      <c r="BM6" s="83">
        <f t="shared" si="1"/>
        <v>43470</v>
      </c>
      <c r="BN6" s="93">
        <f t="shared" si="1"/>
        <v>43471</v>
      </c>
    </row>
    <row r="7" spans="1:66" s="17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49"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7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0"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167</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159</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160</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161</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168</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124" t="s">
        <v>162</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7" s="124" t="s">
        <v>163</v>
      </c>
      <c r="D27" s="125"/>
      <c r="E27" s="100">
        <v>43409</v>
      </c>
      <c r="F27" s="101">
        <f t="shared" si="6"/>
        <v>43420</v>
      </c>
      <c r="G27" s="62">
        <v>12</v>
      </c>
      <c r="H27" s="63">
        <v>0.65</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8" s="124" t="s">
        <v>164</v>
      </c>
      <c r="D28" s="125"/>
      <c r="E28" s="100">
        <v>43416</v>
      </c>
      <c r="F28" s="101">
        <f t="shared" si="6"/>
        <v>43422</v>
      </c>
      <c r="G28" s="62">
        <v>7</v>
      </c>
      <c r="H28" s="63">
        <v>0.4</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9" s="124" t="s">
        <v>166</v>
      </c>
      <c r="D29" s="125"/>
      <c r="E29" s="100">
        <v>43416</v>
      </c>
      <c r="F29" s="101">
        <f t="shared" ref="F29" si="11">IF(ISBLANK(E29)," - ",IF(G29=0,E29,E29+G29-1))</f>
        <v>43422</v>
      </c>
      <c r="G29" s="62">
        <v>7</v>
      </c>
      <c r="H29" s="63">
        <v>0</v>
      </c>
      <c r="I29" s="64">
        <f t="shared" ref="I29" si="12">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0" s="124" t="s">
        <v>165</v>
      </c>
      <c r="D30" s="125"/>
      <c r="E30" s="100">
        <v>43416</v>
      </c>
      <c r="F30" s="101">
        <f t="shared" si="6"/>
        <v>43422</v>
      </c>
      <c r="G30" s="62">
        <v>7</v>
      </c>
      <c r="H30" s="63">
        <v>0</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15">
      <c r="A31" s="53" t="str">
        <f>IF(ISERROR(VALUE(SUBSTITUTE(prevWBS,".",""))),"1",IF(ISERROR(FIND("`",SUBSTITUTE(prevWBS,".","`",1))),TEXT(VALUE(prevWBS)+1,"#"),TEXT(VALUE(LEFT(prevWBS,FIND("`",SUBSTITUTE(prevWBS,".","`",1))-1))+1,"#")))</f>
        <v>5</v>
      </c>
      <c r="B31" s="54" t="s">
        <v>150</v>
      </c>
      <c r="D31" s="56"/>
      <c r="E31" s="102"/>
      <c r="F31" s="102" t="str">
        <f t="shared" ref="F31:F32" si="13">IF(ISBLANK(E31)," - ",IF(G31=0,E31,E31+G31-1))</f>
        <v xml:space="preserve"> - </v>
      </c>
      <c r="G31" s="57"/>
      <c r="H31" s="58"/>
      <c r="I31" s="59" t="str">
        <f t="shared" ref="I31:I32" si="14">IF(OR(F31=0,E31=0)," - ",NETWORKDAYS(E31,F31))</f>
        <v xml:space="preserve"> - </v>
      </c>
      <c r="J31" s="96"/>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81"/>
      <c r="C32" s="81"/>
      <c r="D32" s="79"/>
      <c r="E32" s="100"/>
      <c r="F32" s="101" t="str">
        <f t="shared" si="13"/>
        <v xml:space="preserve"> - </v>
      </c>
      <c r="G32" s="62"/>
      <c r="H32" s="63"/>
      <c r="I32" s="80" t="str">
        <f t="shared" si="14"/>
        <v xml:space="preserve"> - </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6</v>
      </c>
      <c r="B33" s="54" t="s">
        <v>151</v>
      </c>
      <c r="D33" s="56"/>
      <c r="E33" s="102"/>
      <c r="F33" s="102" t="str">
        <f t="shared" ref="F33:F34" si="15">IF(ISBLANK(E33)," - ",IF(G33=0,E33,E33+G33-1))</f>
        <v xml:space="preserve"> - </v>
      </c>
      <c r="G33" s="57"/>
      <c r="H33" s="58"/>
      <c r="I33" s="59" t="str">
        <f t="shared" ref="I33:I34" si="16">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4" s="81"/>
      <c r="C34" s="81"/>
      <c r="D34" s="79"/>
      <c r="E34" s="100"/>
      <c r="F34" s="101" t="str">
        <f t="shared" si="15"/>
        <v xml:space="preserve"> - </v>
      </c>
      <c r="G34" s="62"/>
      <c r="H34" s="63"/>
      <c r="I34" s="80" t="str">
        <f t="shared" si="16"/>
        <v xml:space="preserve"> - </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55" customFormat="1" ht="18" x14ac:dyDescent="0.15">
      <c r="A35" s="53" t="str">
        <f>IF(ISERROR(VALUE(SUBSTITUTE(prevWBS,".",""))),"1",IF(ISERROR(FIND("`",SUBSTITUTE(prevWBS,".","`",1))),TEXT(VALUE(prevWBS)+1,"#"),TEXT(VALUE(LEFT(prevWBS,FIND("`",SUBSTITUTE(prevWBS,".","`",1))-1))+1,"#")))</f>
        <v>7</v>
      </c>
      <c r="B35" s="54" t="s">
        <v>152</v>
      </c>
      <c r="D35" s="56"/>
      <c r="E35" s="102"/>
      <c r="F35" s="102" t="str">
        <f t="shared" ref="F35:F46" si="17">IF(ISBLANK(E35)," - ",IF(G35=0,E35,E35+G35-1))</f>
        <v xml:space="preserve"> - </v>
      </c>
      <c r="G35" s="57"/>
      <c r="H35" s="58"/>
      <c r="I35" s="59" t="str">
        <f t="shared" ref="I35:I46" si="18">IF(OR(F35=0,E35=0)," - ",NETWORKDAYS(E35,F35))</f>
        <v xml:space="preserve"> - </v>
      </c>
      <c r="J35" s="96"/>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70" customFormat="1" ht="18" x14ac:dyDescent="0.1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6" s="81"/>
      <c r="C36" s="81"/>
      <c r="D36" s="79"/>
      <c r="E36" s="100"/>
      <c r="F36" s="101" t="str">
        <f t="shared" si="17"/>
        <v xml:space="preserve"> - </v>
      </c>
      <c r="G36" s="62"/>
      <c r="H36" s="63"/>
      <c r="I36" s="80" t="str">
        <f t="shared" si="18"/>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15">
      <c r="A37" s="53" t="str">
        <f>IF(ISERROR(VALUE(SUBSTITUTE(prevWBS,".",""))),"1",IF(ISERROR(FIND("`",SUBSTITUTE(prevWBS,".","`",1))),TEXT(VALUE(prevWBS)+1,"#"),TEXT(VALUE(LEFT(prevWBS,FIND("`",SUBSTITUTE(prevWBS,".","`",1))-1))+1,"#")))</f>
        <v>8</v>
      </c>
      <c r="B37" s="54" t="s">
        <v>153</v>
      </c>
      <c r="D37" s="56"/>
      <c r="E37" s="102"/>
      <c r="F37" s="102" t="str">
        <f t="shared" ref="F37:F38" si="19">IF(ISBLANK(E37)," - ",IF(G37=0,E37,E37+G37-1))</f>
        <v xml:space="preserve"> - </v>
      </c>
      <c r="G37" s="57"/>
      <c r="H37" s="58"/>
      <c r="I37" s="59" t="str">
        <f t="shared" ref="I37:I38" si="20">IF(OR(F37=0,E37=0)," - ",NETWORKDAYS(E37,F37))</f>
        <v xml:space="preserve"> - </v>
      </c>
      <c r="J37" s="96"/>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row>
    <row r="38" spans="1:66" s="70" customFormat="1" ht="18" x14ac:dyDescent="0.1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8" s="81"/>
      <c r="C38" s="81"/>
      <c r="D38" s="79"/>
      <c r="E38" s="100"/>
      <c r="F38" s="101" t="str">
        <f t="shared" si="19"/>
        <v xml:space="preserve"> - </v>
      </c>
      <c r="G38" s="62"/>
      <c r="H38" s="63"/>
      <c r="I38" s="80" t="str">
        <f t="shared" si="20"/>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55" customFormat="1" ht="18" x14ac:dyDescent="0.15">
      <c r="A39" s="53" t="str">
        <f>IF(ISERROR(VALUE(SUBSTITUTE(prevWBS,".",""))),"1",IF(ISERROR(FIND("`",SUBSTITUTE(prevWBS,".","`",1))),TEXT(VALUE(prevWBS)+1,"#"),TEXT(VALUE(LEFT(prevWBS,FIND("`",SUBSTITUTE(prevWBS,".","`",1))-1))+1,"#")))</f>
        <v>9</v>
      </c>
      <c r="B39" s="54" t="s">
        <v>154</v>
      </c>
      <c r="D39" s="56"/>
      <c r="E39" s="102"/>
      <c r="F39" s="102" t="str">
        <f t="shared" si="17"/>
        <v xml:space="preserve"> - </v>
      </c>
      <c r="G39" s="57"/>
      <c r="H39" s="58"/>
      <c r="I39" s="59" t="str">
        <f t="shared" si="18"/>
        <v xml:space="preserve"> - </v>
      </c>
      <c r="J39" s="96"/>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0" s="81"/>
      <c r="C40" s="81"/>
      <c r="D40" s="79"/>
      <c r="E40" s="100"/>
      <c r="F40" s="101" t="str">
        <f t="shared" si="17"/>
        <v xml:space="preserve"> - </v>
      </c>
      <c r="G40" s="62"/>
      <c r="H40" s="63"/>
      <c r="I40" s="80" t="str">
        <f t="shared" si="18"/>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55" customFormat="1" ht="18" x14ac:dyDescent="0.15">
      <c r="A41" s="53" t="str">
        <f>IF(ISERROR(VALUE(SUBSTITUTE(prevWBS,".",""))),"1",IF(ISERROR(FIND("`",SUBSTITUTE(prevWBS,".","`",1))),TEXT(VALUE(prevWBS)+1,"#"),TEXT(VALUE(LEFT(prevWBS,FIND("`",SUBSTITUTE(prevWBS,".","`",1))-1))+1,"#")))</f>
        <v>10</v>
      </c>
      <c r="B41" s="54" t="s">
        <v>155</v>
      </c>
      <c r="D41" s="56"/>
      <c r="E41" s="102"/>
      <c r="F41" s="102" t="str">
        <f t="shared" ref="F41:F42" si="21">IF(ISBLANK(E41)," - ",IF(G41=0,E41,E41+G41-1))</f>
        <v xml:space="preserve"> - </v>
      </c>
      <c r="G41" s="57"/>
      <c r="H41" s="58"/>
      <c r="I41" s="59" t="str">
        <f t="shared" ref="I41:I42" si="22">IF(OR(F41=0,E41=0)," - ",NETWORKDAYS(E41,F41))</f>
        <v xml:space="preserve"> - </v>
      </c>
      <c r="J41" s="96"/>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row>
    <row r="42" spans="1:66" s="70" customFormat="1" ht="18" x14ac:dyDescent="0.1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42" s="81"/>
      <c r="C42" s="81"/>
      <c r="D42" s="79"/>
      <c r="E42" s="100"/>
      <c r="F42" s="101" t="str">
        <f t="shared" si="21"/>
        <v xml:space="preserve"> - </v>
      </c>
      <c r="G42" s="62"/>
      <c r="H42" s="63"/>
      <c r="I42" s="80" t="str">
        <f t="shared" si="22"/>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55" customFormat="1" ht="18" x14ac:dyDescent="0.15">
      <c r="A43" s="53" t="str">
        <f>IF(ISERROR(VALUE(SUBSTITUTE(prevWBS,".",""))),"1",IF(ISERROR(FIND("`",SUBSTITUTE(prevWBS,".","`",1))),TEXT(VALUE(prevWBS)+1,"#"),TEXT(VALUE(LEFT(prevWBS,FIND("`",SUBSTITUTE(prevWBS,".","`",1))-1))+1,"#")))</f>
        <v>11</v>
      </c>
      <c r="B43" s="54" t="s">
        <v>156</v>
      </c>
      <c r="D43" s="56"/>
      <c r="E43" s="102"/>
      <c r="F43" s="102" t="str">
        <f t="shared" si="17"/>
        <v xml:space="preserve"> - </v>
      </c>
      <c r="G43" s="57"/>
      <c r="H43" s="58"/>
      <c r="I43" s="59" t="str">
        <f t="shared" si="18"/>
        <v xml:space="preserve"> - </v>
      </c>
      <c r="J43" s="96"/>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70" customFormat="1" ht="18" x14ac:dyDescent="0.1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44" s="81"/>
      <c r="C44" s="81"/>
      <c r="D44" s="79"/>
      <c r="E44" s="100"/>
      <c r="F44" s="101" t="str">
        <f t="shared" si="17"/>
        <v xml:space="preserve"> - </v>
      </c>
      <c r="G44" s="62"/>
      <c r="H44" s="63"/>
      <c r="I44" s="80" t="str">
        <f t="shared" si="18"/>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55" customFormat="1" ht="18" x14ac:dyDescent="0.15">
      <c r="A45" s="53" t="str">
        <f>IF(ISERROR(VALUE(SUBSTITUTE(prevWBS,".",""))),"1",IF(ISERROR(FIND("`",SUBSTITUTE(prevWBS,".","`",1))),TEXT(VALUE(prevWBS)+1,"#"),TEXT(VALUE(LEFT(prevWBS,FIND("`",SUBSTITUTE(prevWBS,".","`",1))-1))+1,"#")))</f>
        <v>12</v>
      </c>
      <c r="B45" s="54" t="s">
        <v>157</v>
      </c>
      <c r="D45" s="56"/>
      <c r="E45" s="102"/>
      <c r="F45" s="102" t="str">
        <f t="shared" si="17"/>
        <v xml:space="preserve"> - </v>
      </c>
      <c r="G45" s="57"/>
      <c r="H45" s="58"/>
      <c r="I45" s="59" t="str">
        <f t="shared" si="18"/>
        <v xml:space="preserve"> - </v>
      </c>
      <c r="J45" s="96"/>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row>
    <row r="46" spans="1:66" s="70" customFormat="1" ht="18" x14ac:dyDescent="0.1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46" s="81"/>
      <c r="C46" s="81"/>
      <c r="D46" s="79"/>
      <c r="E46" s="100"/>
      <c r="F46" s="101" t="str">
        <f t="shared" si="17"/>
        <v xml:space="preserve"> - </v>
      </c>
      <c r="G46" s="62"/>
      <c r="H46" s="63"/>
      <c r="I46" s="80" t="str">
        <f t="shared" si="18"/>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55" customFormat="1" ht="18" x14ac:dyDescent="0.15">
      <c r="A47" s="53" t="str">
        <f>IF(ISERROR(VALUE(SUBSTITUTE(prevWBS,".",""))),"1",IF(ISERROR(FIND("`",SUBSTITUTE(prevWBS,".","`",1))),TEXT(VALUE(prevWBS)+1,"#"),TEXT(VALUE(LEFT(prevWBS,FIND("`",SUBSTITUTE(prevWBS,".","`",1))-1))+1,"#")))</f>
        <v>13</v>
      </c>
      <c r="B47" s="54" t="s">
        <v>158</v>
      </c>
      <c r="D47" s="56"/>
      <c r="E47" s="102"/>
      <c r="F47" s="102" t="str">
        <f t="shared" ref="F47:F48" si="23">IF(ISBLANK(E47)," - ",IF(G47=0,E47,E47+G47-1))</f>
        <v xml:space="preserve"> - </v>
      </c>
      <c r="G47" s="57"/>
      <c r="H47" s="58"/>
      <c r="I47" s="59" t="str">
        <f t="shared" ref="I47:I48" si="24">IF(OR(F47=0,E47=0)," - ",NETWORKDAYS(E47,F47))</f>
        <v xml:space="preserve"> - </v>
      </c>
      <c r="J47" s="96"/>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70" customFormat="1" ht="18" x14ac:dyDescent="0.15">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48" s="81" t="s">
        <v>62</v>
      </c>
      <c r="C48" s="81"/>
      <c r="D48" s="79"/>
      <c r="E48" s="100"/>
      <c r="F48" s="101" t="str">
        <f t="shared" si="23"/>
        <v xml:space="preserve"> - </v>
      </c>
      <c r="G48" s="62"/>
      <c r="H48" s="63"/>
      <c r="I48" s="80" t="str">
        <f t="shared" si="24"/>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c r="B49" s="65"/>
      <c r="C49" s="65"/>
      <c r="D49" s="66"/>
      <c r="E49" s="103"/>
      <c r="F49" s="103"/>
      <c r="G49" s="67"/>
      <c r="H49" s="68"/>
      <c r="I49" s="69" t="str">
        <f t="shared" si="4"/>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15">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76" t="s">
        <v>37</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127" t="str">
        <f>IF(ISERROR(VALUE(SUBSTITUTE(prevWBS,".",""))),"1",IF(ISERROR(FIND("`",SUBSTITUTE(prevWBS,".","`",1))),TEXT(VALUE(prevWBS)+1,"#"),TEXT(VALUE(LEFT(prevWBS,FIND("`",SUBSTITUTE(prevWBS,".","`",1))-1))+1,"#")))</f>
        <v>1</v>
      </c>
      <c r="B52" s="128" t="s">
        <v>76</v>
      </c>
      <c r="C52" s="78"/>
      <c r="D52" s="79"/>
      <c r="E52" s="100"/>
      <c r="F52" s="101" t="str">
        <f t="shared" ref="F52:F55" si="25">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62</v>
      </c>
      <c r="C53" s="81"/>
      <c r="D53" s="79"/>
      <c r="E53" s="100"/>
      <c r="F53" s="101" t="str">
        <f t="shared" si="25"/>
        <v xml:space="preserve"> - </v>
      </c>
      <c r="G53" s="62"/>
      <c r="H53" s="63"/>
      <c r="I53" s="80" t="str">
        <f t="shared" ref="I53:I55" si="26">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15">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63</v>
      </c>
      <c r="C54" s="81"/>
      <c r="D54" s="79"/>
      <c r="E54" s="100"/>
      <c r="F54" s="101" t="str">
        <f t="shared" si="25"/>
        <v xml:space="preserve"> - </v>
      </c>
      <c r="G54" s="62"/>
      <c r="H54" s="63"/>
      <c r="I54" s="80" t="str">
        <f t="shared" si="26"/>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15">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64</v>
      </c>
      <c r="C55" s="81"/>
      <c r="D55" s="79"/>
      <c r="E55" s="100"/>
      <c r="F55" s="101" t="str">
        <f t="shared" si="25"/>
        <v xml:space="preserve"> - </v>
      </c>
      <c r="G55" s="62"/>
      <c r="H55" s="63"/>
      <c r="I55" s="80" t="str">
        <f t="shared" si="26"/>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15">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49:H55 H30 H20:H28 H13">
    <cfRule type="dataBar" priority="1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0" priority="165">
      <formula>K$6=TODAY()</formula>
    </cfRule>
  </conditionalFormatting>
  <conditionalFormatting sqref="K8:BN11 K13:BN18 K20:BN55">
    <cfRule type="expression" dxfId="29" priority="168">
      <formula>AND($E8&lt;=K$6,ROUNDDOWN(($F8-$E8+1)*$H8,0)+$E8-1&gt;=K$6)</formula>
    </cfRule>
    <cfRule type="expression" dxfId="28" priority="169">
      <formula>AND(NOT(ISBLANK($E8)),$E8&lt;=K$6,$F8&gt;=K$6)</formula>
    </cfRule>
  </conditionalFormatting>
  <conditionalFormatting sqref="K6:BN11 K16:BN18 K49:BN55 K30:BN30 K20:BN28 K13:BN13">
    <cfRule type="expression" dxfId="27" priority="128">
      <formula>K$6=TODAY()</formula>
    </cfRule>
  </conditionalFormatting>
  <conditionalFormatting sqref="H15">
    <cfRule type="dataBar" priority="106">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26" priority="113">
      <formula>K$6=TODAY()</formula>
    </cfRule>
  </conditionalFormatting>
  <conditionalFormatting sqref="K14:BN14">
    <cfRule type="expression" dxfId="25" priority="109">
      <formula>K$6=TODAY()</formula>
    </cfRule>
  </conditionalFormatting>
  <conditionalFormatting sqref="H14">
    <cfRule type="dataBar" priority="107">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1">
    <cfRule type="dataBar" priority="99">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1:BN31">
    <cfRule type="expression" dxfId="24" priority="100">
      <formula>K$6=TODAY()</formula>
    </cfRule>
  </conditionalFormatting>
  <conditionalFormatting sqref="H32">
    <cfRule type="dataBar" priority="91">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34">
    <cfRule type="dataBar" priority="83">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2:BN32">
    <cfRule type="expression" dxfId="23" priority="92">
      <formula>K$6=TODAY()</formula>
    </cfRule>
  </conditionalFormatting>
  <conditionalFormatting sqref="H36">
    <cfRule type="dataBar" priority="75">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34:BN34">
    <cfRule type="expression" dxfId="22" priority="84">
      <formula>K$6=TODAY()</formula>
    </cfRule>
  </conditionalFormatting>
  <conditionalFormatting sqref="H33">
    <cfRule type="dataBar" priority="87">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3:BN33">
    <cfRule type="expression" dxfId="21" priority="88">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36:BN36">
    <cfRule type="expression" dxfId="20" priority="76">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48:BN48">
    <cfRule type="expression" dxfId="19" priority="68">
      <formula>K$6=TODAY()</formula>
    </cfRule>
  </conditionalFormatting>
  <conditionalFormatting sqref="H35">
    <cfRule type="dataBar" priority="79">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35:BN35">
    <cfRule type="expression" dxfId="18" priority="80">
      <formula>K$6=TODAY()</formula>
    </cfRule>
  </conditionalFormatting>
  <conditionalFormatting sqref="H42">
    <cfRule type="dataBar" priority="51">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44:BN44">
    <cfRule type="expression" dxfId="17" priority="60">
      <formula>K$6=TODAY()</formula>
    </cfRule>
  </conditionalFormatting>
  <conditionalFormatting sqref="H47">
    <cfRule type="dataBar" priority="71">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47:BN47">
    <cfRule type="expression" dxfId="16" priority="72">
      <formula>K$6=TODAY()</formula>
    </cfRule>
  </conditionalFormatting>
  <conditionalFormatting sqref="H40">
    <cfRule type="dataBar" priority="43">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2:BN42">
    <cfRule type="expression" dxfId="15" priority="52">
      <formula>K$6=TODAY()</formula>
    </cfRule>
  </conditionalFormatting>
  <conditionalFormatting sqref="H43">
    <cfRule type="dataBar" priority="63">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43:BN43">
    <cfRule type="expression" dxfId="14" priority="64">
      <formula>K$6=TODAY()</formula>
    </cfRule>
  </conditionalFormatting>
  <conditionalFormatting sqref="H38">
    <cfRule type="dataBar" priority="35">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0:BN40">
    <cfRule type="expression" dxfId="13" priority="44">
      <formula>K$6=TODAY()</formula>
    </cfRule>
  </conditionalFormatting>
  <conditionalFormatting sqref="H41">
    <cfRule type="dataBar" priority="55">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41:BN41">
    <cfRule type="expression" dxfId="12" priority="56">
      <formula>K$6=TODAY()</formula>
    </cfRule>
  </conditionalFormatting>
  <conditionalFormatting sqref="H46">
    <cfRule type="dataBar" priority="27">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38:BN38">
    <cfRule type="expression" dxfId="11" priority="36">
      <formula>K$6=TODAY()</formula>
    </cfRule>
  </conditionalFormatting>
  <conditionalFormatting sqref="H39">
    <cfRule type="dataBar" priority="47">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39:BN39">
    <cfRule type="expression" dxfId="10" priority="48">
      <formula>K$6=TODAY()</formula>
    </cfRule>
  </conditionalFormatting>
  <conditionalFormatting sqref="H29">
    <cfRule type="dataBar" priority="23">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46:BN46">
    <cfRule type="expression" dxfId="9" priority="28">
      <formula>K$6=TODAY()</formula>
    </cfRule>
  </conditionalFormatting>
  <conditionalFormatting sqref="H37">
    <cfRule type="dataBar" priority="39">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37:BN37">
    <cfRule type="expression" dxfId="8" priority="40">
      <formula>K$6=TODAY()</formula>
    </cfRule>
  </conditionalFormatting>
  <conditionalFormatting sqref="K29:BN29">
    <cfRule type="expression" dxfId="7" priority="24">
      <formula>K$6=TODAY()</formula>
    </cfRule>
  </conditionalFormatting>
  <conditionalFormatting sqref="H45">
    <cfRule type="dataBar" priority="31">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45:BN45">
    <cfRule type="expression" dxfId="6" priority="32">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 priority="7">
      <formula>AND($E12&lt;=K$6,ROUNDDOWN(($F12-$E12+1)*$H12,0)+$E12-1&gt;=K$6)</formula>
    </cfRule>
    <cfRule type="expression" dxfId="4" priority="8">
      <formula>AND(NOT(ISBLANK($E12)),$E12&lt;=K$6,$F12&gt;=K$6)</formula>
    </cfRule>
  </conditionalFormatting>
  <conditionalFormatting sqref="K12:BN12">
    <cfRule type="expression" dxfId="3" priority="6">
      <formula>K$6=TODAY()</formula>
    </cfRule>
  </conditionalFormatting>
  <conditionalFormatting sqref="H19">
    <cfRule type="dataBar" priority="1">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2" priority="3">
      <formula>AND($E19&lt;=K$6,ROUNDDOWN(($F19-$E19+1)*$H19,0)+$E19-1&gt;=K$6)</formula>
    </cfRule>
    <cfRule type="expression" dxfId="1" priority="4">
      <formula>AND(NOT(ISBLANK($E19)),$E19&lt;=K$6,$F19&gt;=K$6)</formula>
    </cfRule>
  </conditionalFormatting>
  <conditionalFormatting sqref="K19:BN1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49:B49 A51:B51 B50 E10 E20 E24 E49:H51 G10:H10 G20:H20 G24:H24 G52 G53:G54 G55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H49:H55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69" t="s">
        <v>4</v>
      </c>
      <c r="B13" s="169"/>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69" t="s">
        <v>84</v>
      </c>
      <c r="B24" s="169"/>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69" t="s">
        <v>9</v>
      </c>
      <c r="B38" s="169"/>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69" t="s">
        <v>7</v>
      </c>
      <c r="B49" s="169"/>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69" t="s">
        <v>8</v>
      </c>
      <c r="B65" s="169"/>
    </row>
    <row r="66" spans="1:2" s="20" customFormat="1" ht="42" x14ac:dyDescent="0.15">
      <c r="B66" s="138" t="s">
        <v>110</v>
      </c>
    </row>
    <row r="67" spans="1:2" s="20" customFormat="1" x14ac:dyDescent="0.15">
      <c r="B67" s="13"/>
    </row>
    <row r="68" spans="1:2" s="8" customFormat="1" ht="18" x14ac:dyDescent="0.2">
      <c r="A68" s="169" t="s">
        <v>5</v>
      </c>
      <c r="B68" s="169"/>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2018-11-13T15:49:11Z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