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GanttChart!$A$1:$BN$77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2" i="9" l="1"/>
  <c r="I72"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F71" i="9"/>
  <c r="I71" i="9"/>
  <c r="F69" i="9"/>
  <c r="I69" i="9"/>
  <c r="F66" i="9"/>
  <c r="I66" i="9"/>
  <c r="F65" i="9"/>
  <c r="I65" i="9"/>
  <c r="F67" i="9"/>
  <c r="I67" i="9"/>
  <c r="F61" i="9"/>
  <c r="I61" i="9"/>
  <c r="F62" i="9"/>
  <c r="I62" i="9"/>
  <c r="F63" i="9"/>
  <c r="I63"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74" i="9"/>
  <c r="I74" i="9"/>
  <c r="A73" i="9"/>
  <c r="A74" i="9"/>
  <c r="F73" i="9"/>
  <c r="I73" i="9"/>
  <c r="F41" i="9"/>
  <c r="I41" i="9"/>
  <c r="F45" i="9"/>
  <c r="I45" i="9"/>
  <c r="F64" i="9"/>
  <c r="I64" i="9"/>
  <c r="F70" i="9"/>
  <c r="I70" i="9"/>
  <c r="F68" i="9"/>
  <c r="I68" i="9"/>
  <c r="F76" i="9"/>
  <c r="I76" i="9"/>
  <c r="A75" i="9"/>
  <c r="A76" i="9"/>
  <c r="F75" i="9"/>
  <c r="I75" i="9"/>
  <c r="F57" i="9"/>
  <c r="I57" i="9"/>
  <c r="F56" i="9"/>
  <c r="I56" i="9"/>
  <c r="F40" i="9"/>
  <c r="I40" i="9"/>
  <c r="F39" i="9"/>
  <c r="I39" i="9"/>
  <c r="F34" i="9"/>
  <c r="I34" i="9"/>
  <c r="F33" i="9"/>
  <c r="I33" i="9"/>
  <c r="F15" i="9"/>
  <c r="I15" i="9"/>
  <c r="F14" i="9"/>
  <c r="I14" i="9"/>
  <c r="F13" i="9"/>
  <c r="I13" i="9"/>
  <c r="I77" i="9"/>
  <c r="F81" i="9"/>
  <c r="F82" i="9"/>
  <c r="I82" i="9"/>
  <c r="F80" i="9"/>
  <c r="I80" i="9"/>
  <c r="F8" i="9"/>
  <c r="I8" i="9"/>
  <c r="F24" i="9"/>
  <c r="I24" i="9"/>
  <c r="F20" i="9"/>
  <c r="I20" i="9"/>
  <c r="F10" i="9"/>
  <c r="I10" i="9"/>
  <c r="F83" i="9"/>
  <c r="I83" i="9"/>
  <c r="I81" i="9"/>
  <c r="F9" i="9"/>
  <c r="K6" i="9"/>
  <c r="I9" i="9"/>
  <c r="K7" i="9"/>
  <c r="K4" i="9"/>
  <c r="A80" i="9"/>
  <c r="A81" i="9"/>
  <c r="A82" i="9"/>
  <c r="A83"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<sst xmlns="http://schemas.openxmlformats.org/spreadsheetml/2006/main" count="213" uniqueCount="199">
  <si>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</si>
  <si>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</si>
  <si>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</si>
  <si>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</si>
  <si>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</si>
  <si>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</si>
  <si>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</si>
  <si>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</si>
  <si>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</si>
  <si>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</si>
  <si>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</si>
  <si>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</si>
  <si>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</si>
  <si>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</si>
  <si>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</si>
  <si>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</si>
  <si>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</si>
  <si>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</si>
  <si>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</si>
  <si>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</si>
  <si>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</si>
  <si>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</si>
  <si>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</si>
  <si>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</si>
  <si>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</si>
  <si>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</si>
  <si>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</si>
  <si>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</si>
  <si>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</si>
  <si>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</si>
  <si>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</si>
  <si>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</si>
  <si>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</si>
  <si>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</si>
  <si>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</si>
  <si>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</si>
  <si>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</si>
  <si>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</si>
  <si>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</si>
  <si>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</si>
  <si>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</si>
  <si>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</si>
  <si>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</si>
  <si>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</si>
  <si>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</si>
  <si>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</si>
  <si>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</si>
  <si>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</si>
  <si>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</si>
  <si>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</si>
  <si>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</si>
  <si>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</si>
  <si>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</si>
  <si>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</si>
  <si>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</si>
  <si>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</si>
  <si>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</si>
  <si>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</si>
  <si>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</si>
  <si>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</si>
  <si>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</si>
  <si>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</si>
  <si>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</si>
  <si>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</si>
  <si>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</si>
  <si>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</si>
  <si>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</si>
  <si>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</si>
  <si>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</si>
  <si>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</si>
  <si>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</si>
  <si>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</si>
  <si>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</si>
  <si>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</si>
  <si>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</si>
  <si>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</si>
  <si>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</si>
  <si>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</si>
  <si>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</si>
  <si>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</si>
  <si>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</si>
  <si>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</si>
  <si>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</si>
  <si>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</si>
  <si>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</si>
  <si>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</si>
  <si>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</si>
  <si>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</si>
  <si>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</si>
  <si>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</si>
  <si>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</si>
  <si>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</si>
  <si>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</si>
  <si>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</si>
  <si>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</si>
  <si>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</si>
  <si>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</si>
  <si>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</si>
  <si>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</si>
  <si>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</si>
  <si>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</si>
  <si>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</si>
  <si>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</si>
  <si>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</si>
  <si>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</si>
  <si>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</si>
  <si>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</si>
  <si>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</si>
  <si>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</si>
  <si>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</si>
  <si>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</si>
  <si>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</si>
  <si>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</si>
  <si>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</si>
  <si>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</si>
  <si>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</si>
  <si>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</si>
  <si>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</si>
  <si>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</si>
  <si>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</si>
  <si>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</si>
  <si>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</si>
  <si>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</si>
  <si>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</si>
  <si>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</si>
  <si>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</si>
  <si>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</si>
  <si>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</si>
  <si>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</si>
  <si>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</si>
  <si>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</si>
  <si>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</si>
  <si>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</si>
  <si>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</si>
  <si>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</si>
  <si>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</si>
  <si>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</si>
  <si>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</si>
  <si>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</si>
  <si>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</si>
  <si>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</si>
  <si>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</si>
  <si>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</si>
  <si>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</si>
  <si>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</si>
  <si>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</si>
  <si>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</si>
  <si>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</si>
  <si>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</si>
  <si>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</si>
  <si>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</si>
  <si>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</si>
  <si>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</si>
  <si>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</si>
  <si>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</si>
  <si>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</si>
  <si>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</si>
  <si>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</si>
  <si>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</si>
  <si>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</si>
  <si>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</si>
  <si>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</si>
  <si>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</si>
  <si>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</si>
  <si>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</si>
  <si>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</si>
  <si>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</si>
  <si>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</si>
  <si>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</si>
  <si>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</si>
  <si>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</si>
  <si>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</si>
  <si>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</si>
  <si>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</si>
  <si>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</si>
  <si>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</si>
  <si>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</si>
  <si>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</si>
  <si>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</si>
  <si>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</si>
  <si>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</si>
  <si>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</si>
  <si>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</si>
  <si>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</si>
  <si>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</si>
  <si>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</si>
  <si>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</si>
  <si>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</si>
  <si>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</si>
  <si>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</si>
  <si>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</si>
  <si>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</si>
  <si>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</si>
  <si>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</si>
  <si>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</si>
  <si>
    <t>Route Calculations</t>
  </si>
  <si>
    <t>Sprint Documentation</t>
  </si>
  <si>
    <t>Plan</t>
  </si>
  <si>
    <t>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</si>
</sst>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17"/>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4"/>
  <sheetViews>
    <sheetView showGridLines="0" tabSelected="1" zoomScale="92" zoomScaleNormal="70" workbookViewId="0">
      <pane ySplit="7" topLeftCell="A40" activePane="bottomLeft" state="frozen"/>
      <selection pane="bottomLeft" activeCell="H61" sqref="H61"/>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3"/>
      <c r="L1" s="173"/>
      <c r="M1" s="173"/>
      <c r="N1" s="173"/>
      <c r="O1" s="173"/>
      <c r="P1" s="173"/>
      <c r="Q1" s="173"/>
      <c r="R1" s="173"/>
      <c r="S1" s="173"/>
      <c r="T1" s="173"/>
      <c r="U1" s="173"/>
      <c r="V1" s="173"/>
      <c r="W1" s="173"/>
      <c r="X1" s="173"/>
      <c r="Y1" s="173"/>
      <c r="Z1" s="173"/>
      <c r="AA1" s="173"/>
      <c r="AB1" s="173"/>
      <c r="AC1" s="173"/>
      <c r="AD1" s="173"/>
      <c r="AE1" s="173"/>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8">
        <v>43374</v>
      </c>
      <c r="D4" s="178"/>
      <c r="E4" s="178"/>
      <c r="F4" s="108"/>
      <c r="G4" s="111" t="s">
        <v>73</v>
      </c>
      <c r="H4" s="123">
        <v>17</v>
      </c>
      <c r="I4" s="109"/>
      <c r="J4" s="50"/>
      <c r="K4" s="175" t="str">
        <f>"Week "&amp;(K6-($C$4-WEEKDAY($C$4,1)+2))/7+1</f>
        <v>Week 17</v>
      </c>
      <c r="L4" s="176"/>
      <c r="M4" s="176"/>
      <c r="N4" s="176"/>
      <c r="O4" s="176"/>
      <c r="P4" s="176"/>
      <c r="Q4" s="177"/>
      <c r="R4" s="175" t="str">
        <f>"Week "&amp;(R6-($C$4-WEEKDAY($C$4,1)+2))/7+1</f>
        <v>Week 18</v>
      </c>
      <c r="S4" s="176"/>
      <c r="T4" s="176"/>
      <c r="U4" s="176"/>
      <c r="V4" s="176"/>
      <c r="W4" s="176"/>
      <c r="X4" s="177"/>
      <c r="Y4" s="175" t="str">
        <f>"Week "&amp;(Y6-($C$4-WEEKDAY($C$4,1)+2))/7+1</f>
        <v>Week 19</v>
      </c>
      <c r="Z4" s="176"/>
      <c r="AA4" s="176"/>
      <c r="AB4" s="176"/>
      <c r="AC4" s="176"/>
      <c r="AD4" s="176"/>
      <c r="AE4" s="177"/>
      <c r="AF4" s="175" t="str">
        <f>"Week "&amp;(AF6-($C$4-WEEKDAY($C$4,1)+2))/7+1</f>
        <v>Week 20</v>
      </c>
      <c r="AG4" s="176"/>
      <c r="AH4" s="176"/>
      <c r="AI4" s="176"/>
      <c r="AJ4" s="176"/>
      <c r="AK4" s="176"/>
      <c r="AL4" s="177"/>
      <c r="AM4" s="175" t="str">
        <f>"Week "&amp;(AM6-($C$4-WEEKDAY($C$4,1)+2))/7+1</f>
        <v>Week 21</v>
      </c>
      <c r="AN4" s="176"/>
      <c r="AO4" s="176"/>
      <c r="AP4" s="176"/>
      <c r="AQ4" s="176"/>
      <c r="AR4" s="176"/>
      <c r="AS4" s="177"/>
      <c r="AT4" s="175" t="str">
        <f>"Week "&amp;(AT6-($C$4-WEEKDAY($C$4,1)+2))/7+1</f>
        <v>Week 22</v>
      </c>
      <c r="AU4" s="176"/>
      <c r="AV4" s="176"/>
      <c r="AW4" s="176"/>
      <c r="AX4" s="176"/>
      <c r="AY4" s="176"/>
      <c r="AZ4" s="177"/>
      <c r="BA4" s="175" t="str">
        <f>"Week "&amp;(BA6-($C$4-WEEKDAY($C$4,1)+2))/7+1</f>
        <v>Week 23</v>
      </c>
      <c r="BB4" s="176"/>
      <c r="BC4" s="176"/>
      <c r="BD4" s="176"/>
      <c r="BE4" s="176"/>
      <c r="BF4" s="176"/>
      <c r="BG4" s="177"/>
      <c r="BH4" s="175" t="str">
        <f>"Week "&amp;(BH6-($C$4-WEEKDAY($C$4,1)+2))/7+1</f>
        <v>Week 24</v>
      </c>
      <c r="BI4" s="176"/>
      <c r="BJ4" s="176"/>
      <c r="BK4" s="176"/>
      <c r="BL4" s="176"/>
      <c r="BM4" s="176"/>
      <c r="BN4" s="177"/>
    </row>
    <row r="5" spans="1:66" ht="17.25" customHeight="1" x14ac:dyDescent="0.15">
      <c r="A5" s="107"/>
      <c r="B5" s="111" t="s">
        <v>75</v>
      </c>
      <c r="C5" s="174">
        <v>43612</v>
      </c>
      <c r="D5" s="174"/>
      <c r="E5" s="174"/>
      <c r="F5" s="110"/>
      <c r="G5" s="110"/>
      <c r="H5" s="110"/>
      <c r="I5" s="110"/>
      <c r="J5" s="50"/>
      <c r="K5" s="179">
        <f>K6</f>
        <v>43486</v>
      </c>
      <c r="L5" s="180"/>
      <c r="M5" s="180"/>
      <c r="N5" s="180"/>
      <c r="O5" s="180"/>
      <c r="P5" s="180"/>
      <c r="Q5" s="181"/>
      <c r="R5" s="179">
        <f>R6</f>
        <v>43493</v>
      </c>
      <c r="S5" s="180"/>
      <c r="T5" s="180"/>
      <c r="U5" s="180"/>
      <c r="V5" s="180"/>
      <c r="W5" s="180"/>
      <c r="X5" s="181"/>
      <c r="Y5" s="179">
        <f>Y6</f>
        <v>43500</v>
      </c>
      <c r="Z5" s="180"/>
      <c r="AA5" s="180"/>
      <c r="AB5" s="180"/>
      <c r="AC5" s="180"/>
      <c r="AD5" s="180"/>
      <c r="AE5" s="181"/>
      <c r="AF5" s="179">
        <f>AF6</f>
        <v>43507</v>
      </c>
      <c r="AG5" s="180"/>
      <c r="AH5" s="180"/>
      <c r="AI5" s="180"/>
      <c r="AJ5" s="180"/>
      <c r="AK5" s="180"/>
      <c r="AL5" s="181"/>
      <c r="AM5" s="179">
        <f>AM6</f>
        <v>43514</v>
      </c>
      <c r="AN5" s="180"/>
      <c r="AO5" s="180"/>
      <c r="AP5" s="180"/>
      <c r="AQ5" s="180"/>
      <c r="AR5" s="180"/>
      <c r="AS5" s="181"/>
      <c r="AT5" s="179">
        <f>AT6</f>
        <v>43521</v>
      </c>
      <c r="AU5" s="180"/>
      <c r="AV5" s="180"/>
      <c r="AW5" s="180"/>
      <c r="AX5" s="180"/>
      <c r="AY5" s="180"/>
      <c r="AZ5" s="181"/>
      <c r="BA5" s="179">
        <f>BA6</f>
        <v>43528</v>
      </c>
      <c r="BB5" s="180"/>
      <c r="BC5" s="180"/>
      <c r="BD5" s="180"/>
      <c r="BE5" s="180"/>
      <c r="BF5" s="180"/>
      <c r="BG5" s="181"/>
      <c r="BH5" s="179">
        <f>BH6</f>
        <v>43535</v>
      </c>
      <c r="BI5" s="180"/>
      <c r="BJ5" s="180"/>
      <c r="BK5" s="180"/>
      <c r="BL5" s="180"/>
      <c r="BM5" s="180"/>
      <c r="BN5" s="181"/>
    </row>
    <row r="6" spans="1:66" x14ac:dyDescent="0.15">
      <c r="A6" s="49"/>
      <c r="B6" s="50"/>
      <c r="C6" s="50"/>
      <c r="D6" s="51"/>
      <c r="E6" s="50"/>
      <c r="F6" s="50"/>
      <c r="G6" s="50"/>
      <c r="H6" s="50"/>
      <c r="I6" s="50"/>
      <c r="J6" s="50"/>
      <c r="K6" s="91">
        <f>C4-WEEKDAY(C4,1)+2+7*(H4-1)</f>
        <v>43486</v>
      </c>
      <c r="L6" s="83">
        <f t="shared" ref="L6:AQ6" si="0">K6+1</f>
        <v>43487</v>
      </c>
      <c r="M6" s="83">
        <f t="shared" si="0"/>
        <v>43488</v>
      </c>
      <c r="N6" s="83">
        <f t="shared" si="0"/>
        <v>43489</v>
      </c>
      <c r="O6" s="83">
        <f t="shared" si="0"/>
        <v>43490</v>
      </c>
      <c r="P6" s="83">
        <f t="shared" si="0"/>
        <v>43491</v>
      </c>
      <c r="Q6" s="92">
        <f t="shared" si="0"/>
        <v>43492</v>
      </c>
      <c r="R6" s="91">
        <f t="shared" si="0"/>
        <v>43493</v>
      </c>
      <c r="S6" s="83">
        <f t="shared" si="0"/>
        <v>43494</v>
      </c>
      <c r="T6" s="83">
        <f t="shared" si="0"/>
        <v>43495</v>
      </c>
      <c r="U6" s="83">
        <f t="shared" si="0"/>
        <v>43496</v>
      </c>
      <c r="V6" s="83">
        <f t="shared" si="0"/>
        <v>43497</v>
      </c>
      <c r="W6" s="83">
        <f t="shared" si="0"/>
        <v>43498</v>
      </c>
      <c r="X6" s="92">
        <f t="shared" si="0"/>
        <v>43499</v>
      </c>
      <c r="Y6" s="91">
        <f t="shared" si="0"/>
        <v>43500</v>
      </c>
      <c r="Z6" s="83">
        <f t="shared" si="0"/>
        <v>43501</v>
      </c>
      <c r="AA6" s="83">
        <f t="shared" si="0"/>
        <v>43502</v>
      </c>
      <c r="AB6" s="83">
        <f t="shared" si="0"/>
        <v>43503</v>
      </c>
      <c r="AC6" s="83">
        <f t="shared" si="0"/>
        <v>43504</v>
      </c>
      <c r="AD6" s="83">
        <f t="shared" si="0"/>
        <v>43505</v>
      </c>
      <c r="AE6" s="92">
        <f t="shared" si="0"/>
        <v>43506</v>
      </c>
      <c r="AF6" s="91">
        <f t="shared" si="0"/>
        <v>43507</v>
      </c>
      <c r="AG6" s="83">
        <f t="shared" si="0"/>
        <v>43508</v>
      </c>
      <c r="AH6" s="83">
        <f t="shared" si="0"/>
        <v>43509</v>
      </c>
      <c r="AI6" s="83">
        <f t="shared" si="0"/>
        <v>43510</v>
      </c>
      <c r="AJ6" s="83">
        <f t="shared" si="0"/>
        <v>43511</v>
      </c>
      <c r="AK6" s="83">
        <f t="shared" si="0"/>
        <v>43512</v>
      </c>
      <c r="AL6" s="92">
        <f t="shared" si="0"/>
        <v>43513</v>
      </c>
      <c r="AM6" s="91">
        <f t="shared" si="0"/>
        <v>43514</v>
      </c>
      <c r="AN6" s="83">
        <f t="shared" si="0"/>
        <v>43515</v>
      </c>
      <c r="AO6" s="83">
        <f t="shared" si="0"/>
        <v>43516</v>
      </c>
      <c r="AP6" s="83">
        <f t="shared" si="0"/>
        <v>43517</v>
      </c>
      <c r="AQ6" s="83">
        <f t="shared" si="0"/>
        <v>43518</v>
      </c>
      <c r="AR6" s="83">
        <f t="shared" ref="AR6:BN6" si="1">AQ6+1</f>
        <v>43519</v>
      </c>
      <c r="AS6" s="92">
        <f t="shared" si="1"/>
        <v>43520</v>
      </c>
      <c r="AT6" s="91">
        <f t="shared" si="1"/>
        <v>43521</v>
      </c>
      <c r="AU6" s="83">
        <f t="shared" si="1"/>
        <v>43522</v>
      </c>
      <c r="AV6" s="83">
        <f t="shared" si="1"/>
        <v>43523</v>
      </c>
      <c r="AW6" s="83">
        <f t="shared" si="1"/>
        <v>43524</v>
      </c>
      <c r="AX6" s="83">
        <f t="shared" si="1"/>
        <v>43525</v>
      </c>
      <c r="AY6" s="83">
        <f t="shared" si="1"/>
        <v>43526</v>
      </c>
      <c r="AZ6" s="92">
        <f t="shared" si="1"/>
        <v>43527</v>
      </c>
      <c r="BA6" s="91">
        <f t="shared" si="1"/>
        <v>43528</v>
      </c>
      <c r="BB6" s="83">
        <f t="shared" si="1"/>
        <v>43529</v>
      </c>
      <c r="BC6" s="83">
        <f t="shared" si="1"/>
        <v>43530</v>
      </c>
      <c r="BD6" s="83">
        <f t="shared" si="1"/>
        <v>43531</v>
      </c>
      <c r="BE6" s="83">
        <f t="shared" si="1"/>
        <v>43532</v>
      </c>
      <c r="BF6" s="83">
        <f t="shared" si="1"/>
        <v>43533</v>
      </c>
      <c r="BG6" s="92">
        <f t="shared" si="1"/>
        <v>43534</v>
      </c>
      <c r="BH6" s="91">
        <f t="shared" si="1"/>
        <v>43535</v>
      </c>
      <c r="BI6" s="83">
        <f t="shared" si="1"/>
        <v>43536</v>
      </c>
      <c r="BJ6" s="83">
        <f t="shared" si="1"/>
        <v>43537</v>
      </c>
      <c r="BK6" s="83">
        <f t="shared" si="1"/>
        <v>43538</v>
      </c>
      <c r="BL6" s="83">
        <f t="shared" si="1"/>
        <v>43539</v>
      </c>
      <c r="BM6" s="83">
        <f t="shared" si="1"/>
        <v>43540</v>
      </c>
      <c r="BN6" s="92">
        <f t="shared" si="1"/>
        <v>43541</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77"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74" si="28">IF(ISBLANK(E43)," - ",IF(G43=0,E43,E43+G43-1))</f>
        <v>43391</v>
      </c>
      <c r="G43" s="62">
        <v>4</v>
      </c>
      <c r="H43" s="63">
        <v>1</v>
      </c>
      <c r="I43" s="80">
        <f t="shared" ref="I43:I74"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v>1</v>
      </c>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190</v>
      </c>
      <c r="C57" s="81"/>
      <c r="D57" s="79"/>
      <c r="E57" s="160">
        <v>43479</v>
      </c>
      <c r="F57" s="163">
        <f>IF(ISBLANK(E57)," - ",IF(G57=0,E57,E57+G57-1))</f>
        <v>43490</v>
      </c>
      <c r="G57" s="62">
        <v>12</v>
      </c>
      <c r="H57" s="63">
        <v>1</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191</v>
      </c>
      <c r="C58" s="81"/>
      <c r="D58" s="79"/>
      <c r="E58" s="160">
        <v>43479</v>
      </c>
      <c r="F58" s="163">
        <f>IF(ISBLANK(E58)," - ",IF(G58=0,E58,E58+G58-1))</f>
        <v>43490</v>
      </c>
      <c r="G58" s="62">
        <v>12</v>
      </c>
      <c r="H58" s="63">
        <v>1</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189</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192</v>
      </c>
      <c r="C60" s="81"/>
      <c r="D60" s="79"/>
      <c r="E60" s="160">
        <v>43479</v>
      </c>
      <c r="F60" s="163">
        <f>IF(ISBLANK(E60)," - ",IF(G60=0,E60,E60+G60-1))</f>
        <v>43485</v>
      </c>
      <c r="G60" s="62">
        <v>7</v>
      </c>
      <c r="H60" s="63">
        <v>1</v>
      </c>
      <c r="I60" s="80">
        <f>IF(OR(F60=0,E60=0)," - ",NETWORKDAYS(E60,F60))</f>
        <v>5</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195</v>
      </c>
      <c r="C61" s="81"/>
      <c r="D61" s="79"/>
      <c r="E61" s="99">
        <v>43486</v>
      </c>
      <c r="F61" s="100">
        <f t="shared" ref="F61" si="36">IF(ISBLANK(E61)," - ",IF(G61=0,E61,E61+G61-1))</f>
        <v>43499</v>
      </c>
      <c r="G61" s="62">
        <v>14</v>
      </c>
      <c r="H61" s="63">
        <v>0.8</v>
      </c>
      <c r="I61" s="80">
        <f t="shared" ref="I61" si="37">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193</v>
      </c>
      <c r="C62" s="81"/>
      <c r="D62" s="79"/>
      <c r="E62" s="160">
        <v>43500</v>
      </c>
      <c r="F62" s="163">
        <f>IF(ISBLANK(E62)," - ",IF(G62=0,E62,E62+G62-1))</f>
        <v>43513</v>
      </c>
      <c r="G62" s="62">
        <v>14</v>
      </c>
      <c r="H62" s="63">
        <v>1</v>
      </c>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63" s="81" t="s">
        <v>194</v>
      </c>
      <c r="C63" s="81"/>
      <c r="D63" s="79"/>
      <c r="E63" s="160">
        <v>43514</v>
      </c>
      <c r="F63" s="163">
        <f>IF(ISBLANK(E63)," - ",IF(G63=0,E63,E63+G63-1))</f>
        <v>43527</v>
      </c>
      <c r="G63" s="62">
        <v>14</v>
      </c>
      <c r="H63" s="63">
        <v>0.3</v>
      </c>
      <c r="I63" s="80">
        <f>IF(OR(F63=0,E63=0)," - ",NETWORKDAYS(E63,F63))</f>
        <v>10</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9" customHeight="1" x14ac:dyDescent="0.15">
      <c r="A64" s="53" t="str">
        <f>IF(ISERROR(VALUE(SUBSTITUTE(prevWBS,".",""))),"1",IF(ISERROR(FIND("`",SUBSTITUTE(prevWBS,".","`",1))),TEXT(VALUE(prevWBS)+1,"#"),TEXT(VALUE(LEFT(prevWBS,FIND("`",SUBSTITUTE(prevWBS,".","`",1))-1))+1,"#")))</f>
        <v>11</v>
      </c>
      <c r="B64" s="54" t="s">
        <v>153</v>
      </c>
      <c r="D64" s="56"/>
      <c r="E64" s="161"/>
      <c r="F64" s="161" t="str">
        <f t="shared" ref="F64:F67" si="38">IF(ISBLANK(E64)," - ",IF(G64=0,E64,E64+G64-1))</f>
        <v xml:space="preserve"> - </v>
      </c>
      <c r="G64" s="57"/>
      <c r="H64" s="58"/>
      <c r="I64" s="59" t="str">
        <f t="shared" ref="I64:I67" si="39">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5" s="81" t="s">
        <v>195</v>
      </c>
      <c r="C65" s="81"/>
      <c r="D65" s="79"/>
      <c r="E65" s="99">
        <v>43486</v>
      </c>
      <c r="F65" s="100">
        <f t="shared" si="38"/>
        <v>43499</v>
      </c>
      <c r="G65" s="62">
        <v>14</v>
      </c>
      <c r="H65" s="63">
        <v>0.7</v>
      </c>
      <c r="I65" s="80">
        <f t="shared" si="39"/>
        <v>10</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66" s="81" t="s">
        <v>193</v>
      </c>
      <c r="C66" s="81"/>
      <c r="D66" s="79"/>
      <c r="E66" s="160">
        <v>43500</v>
      </c>
      <c r="F66" s="100">
        <f t="shared" si="38"/>
        <v>43513</v>
      </c>
      <c r="G66" s="62">
        <v>14</v>
      </c>
      <c r="H66" s="63">
        <v>0.7</v>
      </c>
      <c r="I66" s="80">
        <f t="shared" si="39"/>
        <v>10</v>
      </c>
      <c r="J66" s="98"/>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67" s="81" t="s">
        <v>194</v>
      </c>
      <c r="C67" s="81"/>
      <c r="D67" s="79"/>
      <c r="E67" s="160">
        <v>43514</v>
      </c>
      <c r="F67" s="100">
        <f t="shared" si="38"/>
        <v>43527</v>
      </c>
      <c r="G67" s="62">
        <v>14</v>
      </c>
      <c r="H67" s="63">
        <v>0.7</v>
      </c>
      <c r="I67" s="80">
        <f t="shared" si="39"/>
        <v>10</v>
      </c>
      <c r="J67" s="98"/>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55" customFormat="1" ht="18" x14ac:dyDescent="0.15">
      <c r="A68" s="53" t="str">
        <f>IF(ISERROR(VALUE(SUBSTITUTE(prevWBS,".",""))),"1",IF(ISERROR(FIND("`",SUBSTITUTE(prevWBS,".","`",1))),TEXT(VALUE(prevWBS)+1,"#"),TEXT(VALUE(LEFT(prevWBS,FIND("`",SUBSTITUTE(prevWBS,".","`",1))-1))+1,"#")))</f>
        <v>12</v>
      </c>
      <c r="B68" s="54" t="s">
        <v>154</v>
      </c>
      <c r="D68" s="56"/>
      <c r="E68" s="161"/>
      <c r="F68" s="161" t="str">
        <f t="shared" si="28"/>
        <v xml:space="preserve"> - </v>
      </c>
      <c r="G68" s="57"/>
      <c r="H68" s="58"/>
      <c r="I68" s="59" t="str">
        <f t="shared" si="29"/>
        <v xml:space="preserve"> - </v>
      </c>
      <c r="J68" s="95"/>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9" s="81" t="s">
        <v>196</v>
      </c>
      <c r="C69" s="81"/>
      <c r="D69" s="79"/>
      <c r="E69" s="160">
        <v>43479</v>
      </c>
      <c r="F69" s="100">
        <f t="shared" si="28"/>
        <v>43532</v>
      </c>
      <c r="G69" s="62">
        <v>54</v>
      </c>
      <c r="H69" s="63">
        <v>0.9</v>
      </c>
      <c r="I69" s="80">
        <f t="shared" si="29"/>
        <v>40</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70" s="81" t="s">
        <v>197</v>
      </c>
      <c r="C70" s="81"/>
      <c r="D70" s="79"/>
      <c r="E70" s="160">
        <v>43521</v>
      </c>
      <c r="F70" s="163">
        <f t="shared" si="28"/>
        <v>43532</v>
      </c>
      <c r="G70" s="62">
        <v>12</v>
      </c>
      <c r="H70" s="63">
        <v>1</v>
      </c>
      <c r="I70" s="80">
        <f t="shared" si="29"/>
        <v>10</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172" customFormat="1" ht="18" x14ac:dyDescent="0.15">
      <c r="A71" s="53" t="str">
        <f>IF(ISERROR(VALUE(SUBSTITUTE(prevWBS,".",""))),"1",IF(ISERROR(FIND("`",SUBSTITUTE(prevWBS,".","`",1))),TEXT(VALUE(prevWBS)+1,"#"),TEXT(VALUE(LEFT(prevWBS,FIND("`",SUBSTITUTE(prevWBS,".","`",1))-1))+1,"#")))</f>
        <v>13</v>
      </c>
      <c r="B71" s="164" t="s">
        <v>198</v>
      </c>
      <c r="C71" s="165"/>
      <c r="D71" s="166"/>
      <c r="E71" s="167"/>
      <c r="F71" s="168" t="str">
        <f t="shared" si="28"/>
        <v xml:space="preserve"> - </v>
      </c>
      <c r="G71" s="169"/>
      <c r="H71" s="170"/>
      <c r="I71" s="169" t="str">
        <f>IF(OR(F71=0,E71=0)," - ",NETWORKDAYS(E71,F71))</f>
        <v xml:space="preserve"> - </v>
      </c>
      <c r="J71" s="171"/>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row>
    <row r="72" spans="1:66" s="70" customFormat="1" ht="18" x14ac:dyDescent="0.15">
      <c r="A7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72" s="81" t="s">
        <v>198</v>
      </c>
      <c r="C72" s="81"/>
      <c r="D72" s="79"/>
      <c r="E72" s="160">
        <v>43521</v>
      </c>
      <c r="F72" s="100">
        <f t="shared" si="28"/>
        <v>43532</v>
      </c>
      <c r="G72" s="62">
        <v>12</v>
      </c>
      <c r="H72" s="63"/>
      <c r="I72" s="80">
        <f t="shared" ref="I72" si="40">IF(OR(F72=0,E72=0)," - ",NETWORKDAYS(E72,F72))</f>
        <v>10</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55" customFormat="1" ht="18" x14ac:dyDescent="0.15">
      <c r="A73" s="53" t="str">
        <f>IF(ISERROR(VALUE(SUBSTITUTE(prevWBS,".",""))),"1",IF(ISERROR(FIND("`",SUBSTITUTE(prevWBS,".","`",1))),TEXT(VALUE(prevWBS)+1,"#"),TEXT(VALUE(LEFT(prevWBS,FIND("`",SUBSTITUTE(prevWBS,".","`",1))-1))+1,"#")))</f>
        <v>14</v>
      </c>
      <c r="B73" s="54" t="s">
        <v>155</v>
      </c>
      <c r="D73" s="56"/>
      <c r="E73" s="161"/>
      <c r="F73" s="161" t="str">
        <f t="shared" si="28"/>
        <v xml:space="preserve"> - </v>
      </c>
      <c r="G73" s="57"/>
      <c r="H73" s="58"/>
      <c r="I73" s="59" t="str">
        <f t="shared" si="29"/>
        <v xml:space="preserve"> - </v>
      </c>
      <c r="J73" s="95"/>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row>
    <row r="74" spans="1:66" s="70" customFormat="1" ht="18" x14ac:dyDescent="0.15">
      <c r="A7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4" s="81"/>
      <c r="C74" s="81"/>
      <c r="D74" s="79"/>
      <c r="E74" s="160"/>
      <c r="F74" s="163" t="str">
        <f t="shared" si="28"/>
        <v xml:space="preserve"> - </v>
      </c>
      <c r="G74" s="62"/>
      <c r="H74" s="63"/>
      <c r="I74" s="80" t="str">
        <f t="shared" si="29"/>
        <v xml:space="preserve"> - </v>
      </c>
      <c r="J74" s="98"/>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row>
    <row r="75" spans="1:66" s="55" customFormat="1" ht="18" x14ac:dyDescent="0.15">
      <c r="A75" s="53" t="str">
        <f>IF(ISERROR(VALUE(SUBSTITUTE(prevWBS,".",""))),"1",IF(ISERROR(FIND("`",SUBSTITUTE(prevWBS,".","`",1))),TEXT(VALUE(prevWBS)+1,"#"),TEXT(VALUE(LEFT(prevWBS,FIND("`",SUBSTITUTE(prevWBS,".","`",1))-1))+1,"#")))</f>
        <v>15</v>
      </c>
      <c r="B75" s="54" t="s">
        <v>156</v>
      </c>
      <c r="D75" s="56"/>
      <c r="E75" s="161"/>
      <c r="F75" s="161" t="str">
        <f t="shared" ref="F75:F76" si="41">IF(ISBLANK(E75)," - ",IF(G75=0,E75,E75+G75-1))</f>
        <v xml:space="preserve"> - </v>
      </c>
      <c r="G75" s="57"/>
      <c r="H75" s="58"/>
      <c r="I75" s="59" t="str">
        <f t="shared" ref="I75:I76" si="42">IF(OR(F75=0,E75=0)," - ",NETWORKDAYS(E75,F75))</f>
        <v xml:space="preserve"> - </v>
      </c>
      <c r="J75" s="95"/>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row>
    <row r="76" spans="1:66" s="70" customFormat="1" ht="18" x14ac:dyDescent="0.15">
      <c r="A7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76" s="81"/>
      <c r="C76" s="81"/>
      <c r="D76" s="79"/>
      <c r="E76" s="160"/>
      <c r="F76" s="163" t="str">
        <f t="shared" si="41"/>
        <v xml:space="preserve"> - </v>
      </c>
      <c r="G76" s="62"/>
      <c r="H76" s="63"/>
      <c r="I76" s="80" t="str">
        <f t="shared" si="42"/>
        <v xml:space="preserve"> - </v>
      </c>
      <c r="J76" s="98"/>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row>
    <row r="77" spans="1:66" s="70" customFormat="1" ht="18" x14ac:dyDescent="0.15">
      <c r="A77" s="60"/>
      <c r="B77" s="65"/>
      <c r="C77" s="65"/>
      <c r="D77" s="66"/>
      <c r="E77" s="101"/>
      <c r="F77" s="101"/>
      <c r="G77" s="67"/>
      <c r="H77" s="68"/>
      <c r="I77" s="69" t="str">
        <f t="shared" si="4"/>
        <v xml:space="preserve"> - </v>
      </c>
      <c r="J77" s="96"/>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75" customFormat="1" ht="18" x14ac:dyDescent="0.15">
      <c r="A78" s="71" t="s">
        <v>1</v>
      </c>
      <c r="B78" s="72"/>
      <c r="C78" s="73"/>
      <c r="D78" s="73"/>
      <c r="E78" s="102"/>
      <c r="F78" s="102"/>
      <c r="G78" s="74"/>
      <c r="H78" s="74"/>
      <c r="I78" s="74"/>
      <c r="J78" s="97"/>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row>
    <row r="79" spans="1:66" s="70" customFormat="1" ht="18" x14ac:dyDescent="0.15">
      <c r="A79" s="76" t="s">
        <v>37</v>
      </c>
      <c r="B79" s="77"/>
      <c r="C79" s="77"/>
      <c r="D79" s="77"/>
      <c r="E79" s="103"/>
      <c r="F79" s="103"/>
      <c r="G79" s="77"/>
      <c r="H79" s="77"/>
      <c r="I79" s="77"/>
      <c r="J79" s="97"/>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row>
    <row r="80" spans="1:66" s="70" customFormat="1" ht="18" x14ac:dyDescent="0.15">
      <c r="A80" s="124" t="str">
        <f>IF(ISERROR(VALUE(SUBSTITUTE(prevWBS,".",""))),"1",IF(ISERROR(FIND("`",SUBSTITUTE(prevWBS,".","`",1))),TEXT(VALUE(prevWBS)+1,"#"),TEXT(VALUE(LEFT(prevWBS,FIND("`",SUBSTITUTE(prevWBS,".","`",1))-1))+1,"#")))</f>
        <v>1</v>
      </c>
      <c r="B80" s="125" t="s">
        <v>76</v>
      </c>
      <c r="C80" s="78"/>
      <c r="D80" s="79"/>
      <c r="E80" s="99"/>
      <c r="F80" s="100" t="str">
        <f t="shared" ref="F80:F83" si="43">IF(ISBLANK(E80)," - ",IF(G80=0,E80,E80+G80-1))</f>
        <v xml:space="preserve"> - </v>
      </c>
      <c r="G80" s="62"/>
      <c r="H80" s="63"/>
      <c r="I80" s="80" t="str">
        <f>IF(OR(F80=0,E80=0)," - ",NETWORKDAYS(E80,F80))</f>
        <v xml:space="preserve"> - </v>
      </c>
      <c r="J80" s="98"/>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row>
    <row r="81" spans="1:66" s="70" customFormat="1" ht="18" x14ac:dyDescent="0.15">
      <c r="A8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1" s="81" t="s">
        <v>62</v>
      </c>
      <c r="C81" s="81"/>
      <c r="D81" s="79"/>
      <c r="E81" s="99"/>
      <c r="F81" s="100" t="str">
        <f t="shared" si="43"/>
        <v xml:space="preserve"> - </v>
      </c>
      <c r="G81" s="62"/>
      <c r="H81" s="63"/>
      <c r="I81" s="80" t="str">
        <f t="shared" ref="I81:I83" si="44">IF(OR(F81=0,E81=0)," - ",NETWORKDAYS(E81,F81))</f>
        <v xml:space="preserve"> - </v>
      </c>
      <c r="J81" s="98"/>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row>
    <row r="82" spans="1:66" s="70" customFormat="1" ht="18" x14ac:dyDescent="0.15">
      <c r="A8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2" s="82" t="s">
        <v>63</v>
      </c>
      <c r="C82" s="81"/>
      <c r="D82" s="79"/>
      <c r="E82" s="99"/>
      <c r="F82" s="100" t="str">
        <f t="shared" si="43"/>
        <v xml:space="preserve"> - </v>
      </c>
      <c r="G82" s="62"/>
      <c r="H82" s="63"/>
      <c r="I82" s="80" t="str">
        <f t="shared" si="44"/>
        <v xml:space="preserve"> - </v>
      </c>
      <c r="J82" s="98"/>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row>
    <row r="83" spans="1:66" s="70" customFormat="1" ht="18" x14ac:dyDescent="0.15">
      <c r="A8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3" s="82" t="s">
        <v>64</v>
      </c>
      <c r="C83" s="81"/>
      <c r="D83" s="79"/>
      <c r="E83" s="99"/>
      <c r="F83" s="100" t="str">
        <f t="shared" si="43"/>
        <v xml:space="preserve"> - </v>
      </c>
      <c r="G83" s="62"/>
      <c r="H83" s="63"/>
      <c r="I83" s="80" t="str">
        <f t="shared" si="44"/>
        <v xml:space="preserve"> - </v>
      </c>
      <c r="J83" s="98"/>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row>
    <row r="84" spans="1:66" s="33" customFormat="1" x14ac:dyDescent="0.15">
      <c r="A84" s="30"/>
      <c r="B84" s="31"/>
      <c r="C84" s="31"/>
      <c r="D84" s="32"/>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77:H83 H30 H20:H28 H13">
    <cfRule type="dataBar" priority="2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0" priority="297">
      <formula>K$6=TODAY()</formula>
    </cfRule>
  </conditionalFormatting>
  <conditionalFormatting sqref="K8:BN11 K13:BN18 K20:BN30 K33:BN34 K37:BN53 K56:BN57 K64:BN64 K68:BN68 K70:BN70 K73:BN83">
    <cfRule type="expression" dxfId="99" priority="300">
      <formula>AND($E8&lt;=K$6,ROUNDDOWN(($F8-$E8+1)*$H8,0)+$E8-1&gt;=K$6)</formula>
    </cfRule>
    <cfRule type="expression" dxfId="98" priority="301">
      <formula>AND(NOT(ISBLANK($E8)),$E8&lt;=K$6,$F8&gt;=K$6)</formula>
    </cfRule>
  </conditionalFormatting>
  <conditionalFormatting sqref="K6:BN11 K16:BN18 K77:BN83 K30:BN30 K20:BN28 K13:BN13">
    <cfRule type="expression" dxfId="97" priority="260">
      <formula>K$6=TODAY()</formula>
    </cfRule>
  </conditionalFormatting>
  <conditionalFormatting sqref="H15">
    <cfRule type="dataBar" priority="238">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96" priority="245">
      <formula>K$6=TODAY()</formula>
    </cfRule>
  </conditionalFormatting>
  <conditionalFormatting sqref="K14:BN14">
    <cfRule type="expression" dxfId="95" priority="241">
      <formula>K$6=TODAY()</formula>
    </cfRule>
  </conditionalFormatting>
  <conditionalFormatting sqref="H14">
    <cfRule type="dataBar" priority="239">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231">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94" priority="232">
      <formula>K$6=TODAY()</formula>
    </cfRule>
  </conditionalFormatting>
  <conditionalFormatting sqref="H34">
    <cfRule type="dataBar" priority="223">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93" priority="224">
      <formula>K$6=TODAY()</formula>
    </cfRule>
  </conditionalFormatting>
  <conditionalFormatting sqref="H57">
    <cfRule type="dataBar" priority="207">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92" priority="216">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91" priority="220">
      <formula>K$6=TODAY()</formula>
    </cfRule>
  </conditionalFormatting>
  <conditionalFormatting sqref="H76">
    <cfRule type="dataBar" priority="199">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90" priority="208">
      <formula>K$6=TODAY()</formula>
    </cfRule>
  </conditionalFormatting>
  <conditionalFormatting sqref="H70">
    <cfRule type="dataBar" priority="191">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76:BN76">
    <cfRule type="expression" dxfId="89" priority="200">
      <formula>K$6=TODAY()</formula>
    </cfRule>
  </conditionalFormatting>
  <conditionalFormatting sqref="H56">
    <cfRule type="dataBar" priority="211">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88" priority="212">
      <formula>K$6=TODAY()</formula>
    </cfRule>
  </conditionalFormatting>
  <conditionalFormatting sqref="H44">
    <cfRule type="dataBar" priority="179">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70:BN70">
    <cfRule type="expression" dxfId="87" priority="192">
      <formula>K$6=TODAY()</formula>
    </cfRule>
  </conditionalFormatting>
  <conditionalFormatting sqref="H75">
    <cfRule type="dataBar" priority="203">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75:BN75">
    <cfRule type="expression" dxfId="86" priority="204">
      <formula>K$6=TODAY()</formula>
    </cfRule>
  </conditionalFormatting>
  <conditionalFormatting sqref="H45">
    <cfRule type="dataBar" priority="175">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4:BN44">
    <cfRule type="expression" dxfId="85" priority="180">
      <formula>K$6=TODAY()</formula>
    </cfRule>
  </conditionalFormatting>
  <conditionalFormatting sqref="H68">
    <cfRule type="dataBar" priority="195">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8:BN68">
    <cfRule type="expression" dxfId="84" priority="196">
      <formula>K$6=TODAY()</formula>
    </cfRule>
  </conditionalFormatting>
  <conditionalFormatting sqref="H43">
    <cfRule type="dataBar" priority="167">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83" priority="176">
      <formula>K$6=TODAY()</formula>
    </cfRule>
  </conditionalFormatting>
  <conditionalFormatting sqref="H64">
    <cfRule type="dataBar" priority="187">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4:BN64">
    <cfRule type="expression" dxfId="82" priority="188">
      <formula>K$6=TODAY()</formula>
    </cfRule>
  </conditionalFormatting>
  <conditionalFormatting sqref="H74">
    <cfRule type="dataBar" priority="159">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81" priority="168">
      <formula>K$6=TODAY()</formula>
    </cfRule>
  </conditionalFormatting>
  <conditionalFormatting sqref="H41">
    <cfRule type="dataBar" priority="17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1:BN41">
    <cfRule type="expression" dxfId="80" priority="172">
      <formula>K$6=TODAY()</formula>
    </cfRule>
  </conditionalFormatting>
  <conditionalFormatting sqref="H29">
    <cfRule type="dataBar" priority="155">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74:BN74">
    <cfRule type="expression" dxfId="79" priority="160">
      <formula>K$6=TODAY()</formula>
    </cfRule>
  </conditionalFormatting>
  <conditionalFormatting sqref="H73">
    <cfRule type="dataBar" priority="16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73:BN73">
    <cfRule type="expression" dxfId="78" priority="164">
      <formula>K$6=TODAY()</formula>
    </cfRule>
  </conditionalFormatting>
  <conditionalFormatting sqref="K29:BN29">
    <cfRule type="expression" dxfId="77" priority="156">
      <formula>K$6=TODAY()</formula>
    </cfRule>
  </conditionalFormatting>
  <conditionalFormatting sqref="H12">
    <cfRule type="dataBar" priority="137">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76" priority="139">
      <formula>AND($E12&lt;=K$6,ROUNDDOWN(($F12-$E12+1)*$H12,0)+$E12-1&gt;=K$6)</formula>
    </cfRule>
    <cfRule type="expression" dxfId="75" priority="140">
      <formula>AND(NOT(ISBLANK($E12)),$E12&lt;=K$6,$F12&gt;=K$6)</formula>
    </cfRule>
  </conditionalFormatting>
  <conditionalFormatting sqref="K12:BN12">
    <cfRule type="expression" dxfId="74" priority="138">
      <formula>K$6=TODAY()</formula>
    </cfRule>
  </conditionalFormatting>
  <conditionalFormatting sqref="H19">
    <cfRule type="dataBar" priority="133">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73" priority="135">
      <formula>AND($E19&lt;=K$6,ROUNDDOWN(($F19-$E19+1)*$H19,0)+$E19-1&gt;=K$6)</formula>
    </cfRule>
    <cfRule type="expression" dxfId="72" priority="136">
      <formula>AND(NOT(ISBLANK($E19)),$E19&lt;=K$6,$F19&gt;=K$6)</formula>
    </cfRule>
  </conditionalFormatting>
  <conditionalFormatting sqref="K19:BN19">
    <cfRule type="expression" dxfId="71" priority="134">
      <formula>K$6=TODAY()</formula>
    </cfRule>
  </conditionalFormatting>
  <conditionalFormatting sqref="H31">
    <cfRule type="dataBar" priority="129">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70" priority="131">
      <formula>AND($E31&lt;=K$6,ROUNDDOWN(($F31-$E31+1)*$H31,0)+$E31-1&gt;=K$6)</formula>
    </cfRule>
    <cfRule type="expression" dxfId="69" priority="132">
      <formula>AND(NOT(ISBLANK($E31)),$E31&lt;=K$6,$F31&gt;=K$6)</formula>
    </cfRule>
  </conditionalFormatting>
  <conditionalFormatting sqref="K31:BN31">
    <cfRule type="expression" dxfId="68" priority="130">
      <formula>K$6=TODAY()</formula>
    </cfRule>
  </conditionalFormatting>
  <conditionalFormatting sqref="H42">
    <cfRule type="dataBar" priority="125">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67" priority="126">
      <formula>K$6=TODAY()</formula>
    </cfRule>
  </conditionalFormatting>
  <conditionalFormatting sqref="H44">
    <cfRule type="dataBar" priority="123">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66" priority="124">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65" priority="120">
      <formula>K$6=TODAY()</formula>
    </cfRule>
  </conditionalFormatting>
  <conditionalFormatting sqref="H49">
    <cfRule type="dataBar" priority="113">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111">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64" priority="114">
      <formula>K$6=TODAY()</formula>
    </cfRule>
  </conditionalFormatting>
  <conditionalFormatting sqref="K47:BN47">
    <cfRule type="expression" dxfId="63" priority="112">
      <formula>K$6=TODAY()</formula>
    </cfRule>
  </conditionalFormatting>
  <conditionalFormatting sqref="H48">
    <cfRule type="dataBar" priority="115">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62" priority="116">
      <formula>K$6=TODAY()</formula>
    </cfRule>
  </conditionalFormatting>
  <conditionalFormatting sqref="H46">
    <cfRule type="dataBar" priority="107">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61" priority="108">
      <formula>K$6=TODAY()</formula>
    </cfRule>
  </conditionalFormatting>
  <conditionalFormatting sqref="H48">
    <cfRule type="dataBar" priority="105">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60" priority="106">
      <formula>K$6=TODAY()</formula>
    </cfRule>
  </conditionalFormatting>
  <conditionalFormatting sqref="H47">
    <cfRule type="dataBar" priority="101">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59" priority="102">
      <formula>K$6=TODAY()</formula>
    </cfRule>
  </conditionalFormatting>
  <conditionalFormatting sqref="H51">
    <cfRule type="dataBar" priority="95">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58" priority="96">
      <formula>K$6=TODAY()</formula>
    </cfRule>
  </conditionalFormatting>
  <conditionalFormatting sqref="H52">
    <cfRule type="dataBar" priority="97">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57" priority="98">
      <formula>K$6=TODAY()</formula>
    </cfRule>
  </conditionalFormatting>
  <conditionalFormatting sqref="H50">
    <cfRule type="dataBar" priority="91">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56" priority="92">
      <formula>K$6=TODAY()</formula>
    </cfRule>
  </conditionalFormatting>
  <conditionalFormatting sqref="H52">
    <cfRule type="dataBar" priority="89">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55" priority="90">
      <formula>K$6=TODAY()</formula>
    </cfRule>
  </conditionalFormatting>
  <conditionalFormatting sqref="H51">
    <cfRule type="dataBar" priority="85">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54" priority="86">
      <formula>K$6=TODAY()</formula>
    </cfRule>
  </conditionalFormatting>
  <conditionalFormatting sqref="H32">
    <cfRule type="dataBar" priority="81">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53" priority="83">
      <formula>AND($E32&lt;=K$6,ROUNDDOWN(($F32-$E32+1)*$H32,0)+$E32-1&gt;=K$6)</formula>
    </cfRule>
    <cfRule type="expression" dxfId="52" priority="84">
      <formula>AND(NOT(ISBLANK($E32)),$E32&lt;=K$6,$F32&gt;=K$6)</formula>
    </cfRule>
  </conditionalFormatting>
  <conditionalFormatting sqref="K32:BN32">
    <cfRule type="expression" dxfId="51" priority="82">
      <formula>K$6=TODAY()</formula>
    </cfRule>
  </conditionalFormatting>
  <conditionalFormatting sqref="K35:BN35">
    <cfRule type="expression" dxfId="50" priority="79">
      <formula>AND($E35&lt;=K$6,ROUNDDOWN(($F35-$E35+1)*$H35,0)+$E35-1&gt;=K$6)</formula>
    </cfRule>
    <cfRule type="expression" dxfId="49" priority="80">
      <formula>AND(NOT(ISBLANK($E35)),$E35&lt;=K$6,$F35&gt;=K$6)</formula>
    </cfRule>
  </conditionalFormatting>
  <conditionalFormatting sqref="H35">
    <cfRule type="dataBar" priority="77">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48" priority="78">
      <formula>K$6=TODAY()</formula>
    </cfRule>
  </conditionalFormatting>
  <conditionalFormatting sqref="K36:BN36">
    <cfRule type="expression" dxfId="47" priority="75">
      <formula>AND($E36&lt;=K$6,ROUNDDOWN(($F36-$E36+1)*$H36,0)+$E36-1&gt;=K$6)</formula>
    </cfRule>
    <cfRule type="expression" dxfId="46" priority="76">
      <formula>AND(NOT(ISBLANK($E36)),$E36&lt;=K$6,$F36&gt;=K$6)</formula>
    </cfRule>
  </conditionalFormatting>
  <conditionalFormatting sqref="H36">
    <cfRule type="dataBar" priority="73">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45" priority="74">
      <formula>K$6=TODAY()</formula>
    </cfRule>
  </conditionalFormatting>
  <conditionalFormatting sqref="H37">
    <cfRule type="dataBar" priority="65">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44" priority="66">
      <formula>K$6=TODAY()</formula>
    </cfRule>
  </conditionalFormatting>
  <conditionalFormatting sqref="H38">
    <cfRule type="dataBar" priority="61">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43" priority="62">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42" priority="58">
      <formula>K$6=TODAY()</formula>
    </cfRule>
  </conditionalFormatting>
  <conditionalFormatting sqref="H54">
    <cfRule type="dataBar" priority="53">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41" priority="55">
      <formula>AND($E54&lt;=K$6,ROUNDDOWN(($F54-$E54+1)*$H54,0)+$E54-1&gt;=K$6)</formula>
    </cfRule>
    <cfRule type="expression" dxfId="40" priority="56">
      <formula>AND(NOT(ISBLANK($E54)),$E54&lt;=K$6,$F54&gt;=K$6)</formula>
    </cfRule>
  </conditionalFormatting>
  <conditionalFormatting sqref="K54:BN54">
    <cfRule type="expression" dxfId="39" priority="54">
      <formula>K$6=TODAY()</formula>
    </cfRule>
  </conditionalFormatting>
  <conditionalFormatting sqref="H55">
    <cfRule type="dataBar" priority="49">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38" priority="51">
      <formula>AND($E55&lt;=K$6,ROUNDDOWN(($F55-$E55+1)*$H55,0)+$E55-1&gt;=K$6)</formula>
    </cfRule>
    <cfRule type="expression" dxfId="37" priority="52">
      <formula>AND(NOT(ISBLANK($E55)),$E55&lt;=K$6,$F55&gt;=K$6)</formula>
    </cfRule>
  </conditionalFormatting>
  <conditionalFormatting sqref="K55:BN55">
    <cfRule type="expression" dxfId="36" priority="50">
      <formula>K$6=TODAY()</formula>
    </cfRule>
  </conditionalFormatting>
  <conditionalFormatting sqref="K59:BN59">
    <cfRule type="expression" dxfId="35" priority="47">
      <formula>AND($E59&lt;=K$6,ROUNDDOWN(($F59-$E59+1)*$H59,0)+$E59-1&gt;=K$6)</formula>
    </cfRule>
    <cfRule type="expression" dxfId="34" priority="48">
      <formula>AND(NOT(ISBLANK($E59)),$E59&lt;=K$6,$F59&gt;=K$6)</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33" priority="46">
      <formula>K$6=TODAY()</formula>
    </cfRule>
  </conditionalFormatting>
  <conditionalFormatting sqref="K60:BN60">
    <cfRule type="expression" dxfId="32" priority="43">
      <formula>AND($E60&lt;=K$6,ROUNDDOWN(($F60-$E60+1)*$H60,0)+$E60-1&gt;=K$6)</formula>
    </cfRule>
    <cfRule type="expression" dxfId="31" priority="44">
      <formula>AND(NOT(ISBLANK($E60)),$E60&lt;=K$6,$F60&gt;=K$6)</formula>
    </cfRule>
  </conditionalFormatting>
  <conditionalFormatting sqref="H60">
    <cfRule type="dataBar" priority="41">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30" priority="42">
      <formula>K$6=TODAY()</formula>
    </cfRule>
  </conditionalFormatting>
  <conditionalFormatting sqref="K58:BN58">
    <cfRule type="expression" dxfId="29" priority="39">
      <formula>AND($E58&lt;=K$6,ROUNDDOWN(($F58-$E58+1)*$H58,0)+$E58-1&gt;=K$6)</formula>
    </cfRule>
    <cfRule type="expression" dxfId="28" priority="40">
      <formula>AND(NOT(ISBLANK($E58)),$E58&lt;=K$6,$F58&gt;=K$6)</formula>
    </cfRule>
  </conditionalFormatting>
  <conditionalFormatting sqref="H58">
    <cfRule type="dataBar" priority="37">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27" priority="38">
      <formula>K$6=TODAY()</formula>
    </cfRule>
  </conditionalFormatting>
  <conditionalFormatting sqref="K63:BN63">
    <cfRule type="expression" dxfId="26" priority="35">
      <formula>AND($E63&lt;=K$6,ROUNDDOWN(($F63-$E63+1)*$H63,0)+$E63-1&gt;=K$6)</formula>
    </cfRule>
    <cfRule type="expression" dxfId="25" priority="36">
      <formula>AND(NOT(ISBLANK($E63)),$E63&lt;=K$6,$F63&gt;=K$6)</formula>
    </cfRule>
  </conditionalFormatting>
  <conditionalFormatting sqref="H63">
    <cfRule type="dataBar" priority="33">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3:BN63">
    <cfRule type="expression" dxfId="24" priority="34">
      <formula>K$6=TODAY()</formula>
    </cfRule>
  </conditionalFormatting>
  <conditionalFormatting sqref="K62:BN62">
    <cfRule type="expression" dxfId="23" priority="31">
      <formula>AND($E62&lt;=K$6,ROUNDDOWN(($F62-$E62+1)*$H62,0)+$E62-1&gt;=K$6)</formula>
    </cfRule>
    <cfRule type="expression" dxfId="22" priority="32">
      <formula>AND(NOT(ISBLANK($E62)),$E62&lt;=K$6,$F62&gt;=K$6)</formula>
    </cfRule>
  </conditionalFormatting>
  <conditionalFormatting sqref="H62">
    <cfRule type="dataBar" priority="29">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2:BN62">
    <cfRule type="expression" dxfId="21" priority="30">
      <formula>K$6=TODAY()</formula>
    </cfRule>
  </conditionalFormatting>
  <conditionalFormatting sqref="H61">
    <cfRule type="dataBar" priority="25">
      <dataBar>
        <cfvo type="num" val="0"/>
        <cfvo type="num" val="1"/>
        <color theme="0" tint="-0.34998626667073579"/>
      </dataBar>
      <extLst>
        <ext xmlns:x14="http://schemas.microsoft.com/office/spreadsheetml/2009/9/main" uri="{B025F937-C7B1-47D3-B67F-A62EFF666E3E}">
          <x14:id>{64EFD492-64FC-2544-A02A-FE01AD7362CF}</x14:id>
        </ext>
      </extLst>
    </cfRule>
  </conditionalFormatting>
  <conditionalFormatting sqref="K61:BN61">
    <cfRule type="expression" dxfId="20" priority="27">
      <formula>AND($E61&lt;=K$6,ROUNDDOWN(($F61-$E61+1)*$H61,0)+$E61-1&gt;=K$6)</formula>
    </cfRule>
    <cfRule type="expression" dxfId="19" priority="28">
      <formula>AND(NOT(ISBLANK($E61)),$E61&lt;=K$6,$F61&gt;=K$6)</formula>
    </cfRule>
  </conditionalFormatting>
  <conditionalFormatting sqref="K61:BN61">
    <cfRule type="expression" dxfId="18" priority="26">
      <formula>K$6=TODAY()</formula>
    </cfRule>
  </conditionalFormatting>
  <conditionalFormatting sqref="H67">
    <cfRule type="dataBar" priority="21">
      <dataBar>
        <cfvo type="num" val="0"/>
        <cfvo type="num" val="1"/>
        <color theme="0" tint="-0.34998626667073579"/>
      </dataBar>
      <extLst>
        <ext xmlns:x14="http://schemas.microsoft.com/office/spreadsheetml/2009/9/main" uri="{B025F937-C7B1-47D3-B67F-A62EFF666E3E}">
          <x14:id>{95840BDE-59C1-FD4A-A584-9E1DB3AD1B8D}</x14:id>
        </ext>
      </extLst>
    </cfRule>
  </conditionalFormatting>
  <conditionalFormatting sqref="K67:BN67">
    <cfRule type="expression" dxfId="17" priority="23">
      <formula>AND($E67&lt;=K$6,ROUNDDOWN(($F67-$E67+1)*$H67,0)+$E67-1&gt;=K$6)</formula>
    </cfRule>
    <cfRule type="expression" dxfId="16" priority="24">
      <formula>AND(NOT(ISBLANK($E67)),$E67&lt;=K$6,$F67&gt;=K$6)</formula>
    </cfRule>
  </conditionalFormatting>
  <conditionalFormatting sqref="K67:BN67">
    <cfRule type="expression" dxfId="15" priority="22">
      <formula>K$6=TODAY()</formula>
    </cfRule>
  </conditionalFormatting>
  <conditionalFormatting sqref="H65">
    <cfRule type="dataBar" priority="17">
      <dataBar>
        <cfvo type="num" val="0"/>
        <cfvo type="num" val="1"/>
        <color theme="0" tint="-0.34998626667073579"/>
      </dataBar>
      <extLst>
        <ext xmlns:x14="http://schemas.microsoft.com/office/spreadsheetml/2009/9/main" uri="{B025F937-C7B1-47D3-B67F-A62EFF666E3E}">
          <x14:id>{5B0425BC-6340-504C-83BE-295A46854875}</x14:id>
        </ext>
      </extLst>
    </cfRule>
  </conditionalFormatting>
  <conditionalFormatting sqref="K65:BN65">
    <cfRule type="expression" dxfId="14" priority="19">
      <formula>AND($E65&lt;=K$6,ROUNDDOWN(($F65-$E65+1)*$H65,0)+$E65-1&gt;=K$6)</formula>
    </cfRule>
    <cfRule type="expression" dxfId="13" priority="20">
      <formula>AND(NOT(ISBLANK($E65)),$E65&lt;=K$6,$F65&gt;=K$6)</formula>
    </cfRule>
  </conditionalFormatting>
  <conditionalFormatting sqref="K65:BN65">
    <cfRule type="expression" dxfId="12" priority="18">
      <formula>K$6=TODAY()</formula>
    </cfRule>
  </conditionalFormatting>
  <conditionalFormatting sqref="H66">
    <cfRule type="dataBar" priority="13">
      <dataBar>
        <cfvo type="num" val="0"/>
        <cfvo type="num" val="1"/>
        <color theme="0" tint="-0.34998626667073579"/>
      </dataBar>
      <extLst>
        <ext xmlns:x14="http://schemas.microsoft.com/office/spreadsheetml/2009/9/main" uri="{B025F937-C7B1-47D3-B67F-A62EFF666E3E}">
          <x14:id>{AF85AD64-F37C-5248-8CB9-22DA1A3EEE44}</x14:id>
        </ext>
      </extLst>
    </cfRule>
  </conditionalFormatting>
  <conditionalFormatting sqref="K66:BN66">
    <cfRule type="expression" dxfId="11" priority="15">
      <formula>AND($E66&lt;=K$6,ROUNDDOWN(($F66-$E66+1)*$H66,0)+$E66-1&gt;=K$6)</formula>
    </cfRule>
    <cfRule type="expression" dxfId="10" priority="16">
      <formula>AND(NOT(ISBLANK($E66)),$E66&lt;=K$6,$F66&gt;=K$6)</formula>
    </cfRule>
  </conditionalFormatting>
  <conditionalFormatting sqref="K66:BN66">
    <cfRule type="expression" dxfId="9" priority="14">
      <formula>K$6=TODAY()</formula>
    </cfRule>
  </conditionalFormatting>
  <conditionalFormatting sqref="H69">
    <cfRule type="dataBar" priority="9">
      <dataBar>
        <cfvo type="num" val="0"/>
        <cfvo type="num" val="1"/>
        <color theme="0" tint="-0.34998626667073579"/>
      </dataBar>
      <extLst>
        <ext xmlns:x14="http://schemas.microsoft.com/office/spreadsheetml/2009/9/main" uri="{B025F937-C7B1-47D3-B67F-A62EFF666E3E}">
          <x14:id>{1300AA6F-2993-A74B-BA55-46E9906C9DE2}</x14:id>
        </ext>
      </extLst>
    </cfRule>
  </conditionalFormatting>
  <conditionalFormatting sqref="K69:BN69">
    <cfRule type="expression" dxfId="8" priority="11">
      <formula>AND($E69&lt;=K$6,ROUNDDOWN(($F69-$E69+1)*$H69,0)+$E69-1&gt;=K$6)</formula>
    </cfRule>
    <cfRule type="expression" dxfId="7" priority="12">
      <formula>AND(NOT(ISBLANK($E69)),$E69&lt;=K$6,$F69&gt;=K$6)</formula>
    </cfRule>
  </conditionalFormatting>
  <conditionalFormatting sqref="K69:BN69">
    <cfRule type="expression" dxfId="6" priority="10">
      <formula>K$6=TODAY()</formula>
    </cfRule>
  </conditionalFormatting>
  <conditionalFormatting sqref="H71">
    <cfRule type="dataBar" priority="5">
      <dataBar>
        <cfvo type="num" val="0"/>
        <cfvo type="num" val="1"/>
        <color theme="0" tint="-0.34998626667073579"/>
      </dataBar>
      <extLst>
        <ext xmlns:x14="http://schemas.microsoft.com/office/spreadsheetml/2009/9/main" uri="{B025F937-C7B1-47D3-B67F-A62EFF666E3E}">
          <x14:id>{773DBEB4-2BD3-2F49-A236-F7336A1E284C}</x14:id>
        </ext>
      </extLst>
    </cfRule>
  </conditionalFormatting>
  <conditionalFormatting sqref="K71:BN71">
    <cfRule type="expression" dxfId="5" priority="7">
      <formula>AND($E71&lt;=K$6,ROUNDDOWN(($F71-$E71+1)*$H71,0)+$E71-1&gt;=K$6)</formula>
    </cfRule>
    <cfRule type="expression" dxfId="4" priority="8">
      <formula>AND(NOT(ISBLANK($E71)),$E71&lt;=K$6,$F71&gt;=K$6)</formula>
    </cfRule>
  </conditionalFormatting>
  <conditionalFormatting sqref="K71:BN71">
    <cfRule type="expression" dxfId="3" priority="6">
      <formula>K$6=TODAY()</formula>
    </cfRule>
  </conditionalFormatting>
  <conditionalFormatting sqref="H72">
    <cfRule type="dataBar" priority="1">
      <dataBar>
        <cfvo type="num" val="0"/>
        <cfvo type="num" val="1"/>
        <color theme="0" tint="-0.34998626667073579"/>
      </dataBar>
      <extLst>
        <ext xmlns:x14="http://schemas.microsoft.com/office/spreadsheetml/2009/9/main" uri="{B025F937-C7B1-47D3-B67F-A62EFF666E3E}">
          <x14:id>{57A02519-29A6-F043-89E8-30540F415F1B}</x14:id>
        </ext>
      </extLst>
    </cfRule>
  </conditionalFormatting>
  <conditionalFormatting sqref="K72:BN72">
    <cfRule type="expression" dxfId="2" priority="3">
      <formula>AND($E72&lt;=K$6,ROUNDDOWN(($F72-$E72+1)*$H72,0)+$E72-1&gt;=K$6)</formula>
    </cfRule>
    <cfRule type="expression" dxfId="1" priority="4">
      <formula>AND(NOT(ISBLANK($E72)),$E72&lt;=K$6,$F72&gt;=K$6)</formula>
    </cfRule>
  </conditionalFormatting>
  <conditionalFormatting sqref="K72:BN7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77:B77 A79:B79 B78 E10 E20 E24 E77:H79 G10:H10 G20:H20 G24:H24 G80 G81:G82 G83 G25" unlockedFormula="1"/>
    <ignoredError sqref="A24 A20 A10 A16 A54 A56 A64 A68 A73 A7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H77:H83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4EFD492-64FC-2544-A02A-FE01AD7362CF}">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5840BDE-59C1-FD4A-A584-9E1DB3AD1B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0425BC-6340-504C-83BE-295A4685487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85AD64-F37C-5248-8CB9-22DA1A3EEE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300AA6F-2993-A74B-BA55-46E9906C9D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73DBEB4-2BD3-2F49-A236-F7336A1E284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A02519-29A6-F043-89E8-30540F415F1B}">
            <x14:dataBar minLength="0" maxLength="100" gradient="0">
              <x14:cfvo type="num">
                <xm:f>0</xm:f>
              </x14:cfvo>
              <x14:cfvo type="num">
                <xm:f>1</xm:f>
              </x14:cfvo>
              <x14:negativeFillColor rgb="FFFF0000"/>
              <x14:axisColor rgb="FF000000"/>
            </x14:dataBar>
          </x14:cfRule>
          <xm:sqref>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2019-03-08T01:26:35Z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