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knowlton/Desktop/cc/cc-project/testImages/"/>
    </mc:Choice>
  </mc:AlternateContent>
  <xr:revisionPtr revIDLastSave="0" documentId="13_ncr:1_{2358DB61-17AA-DF43-B720-5C0116ACFA3E}" xr6:coauthVersionLast="43" xr6:coauthVersionMax="43" xr10:uidLastSave="{00000000-0000-0000-0000-000000000000}"/>
  <bookViews>
    <workbookView xWindow="0" yWindow="0" windowWidth="28800" windowHeight="18000" xr2:uid="{40F480F9-C8E7-3D46-9A01-0F6A06FA36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1" l="1"/>
  <c r="S14" i="1"/>
  <c r="S15" i="1"/>
  <c r="S16" i="1"/>
  <c r="S17" i="1"/>
  <c r="S18" i="1"/>
  <c r="S19" i="1"/>
  <c r="S20" i="1"/>
  <c r="S21" i="1"/>
  <c r="S22" i="1"/>
  <c r="O13" i="1"/>
  <c r="O14" i="1"/>
  <c r="O15" i="1"/>
  <c r="O16" i="1"/>
  <c r="O17" i="1"/>
  <c r="O18" i="1"/>
  <c r="O19" i="1"/>
  <c r="O20" i="1"/>
  <c r="O21" i="1"/>
  <c r="O22" i="1"/>
  <c r="K13" i="1"/>
  <c r="K14" i="1"/>
  <c r="K15" i="1"/>
  <c r="K16" i="1"/>
  <c r="K17" i="1"/>
  <c r="K18" i="1"/>
  <c r="K19" i="1"/>
  <c r="K20" i="1"/>
  <c r="K21" i="1"/>
  <c r="K22" i="1"/>
  <c r="G13" i="1"/>
  <c r="G23" i="1"/>
  <c r="D23" i="1"/>
  <c r="G14" i="1"/>
  <c r="G15" i="1"/>
  <c r="G16" i="1"/>
  <c r="G17" i="1"/>
  <c r="G18" i="1"/>
  <c r="G19" i="1"/>
  <c r="G20" i="1"/>
  <c r="G21" i="1"/>
  <c r="G22" i="1"/>
  <c r="L23" i="1"/>
  <c r="P23" i="1"/>
  <c r="H23" i="1"/>
  <c r="S23" i="1" l="1"/>
  <c r="O23" i="1"/>
  <c r="K23" i="1"/>
</calcChain>
</file>

<file path=xl/sharedStrings.xml><?xml version="1.0" encoding="utf-8"?>
<sst xmlns="http://schemas.openxmlformats.org/spreadsheetml/2006/main" count="73" uniqueCount="21">
  <si>
    <t>Emotion Detection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</si>
  <si>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</si>
  <si>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</si>
  <si>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</si>
  <si>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</si>
  <si>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</si>
  <si>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</si>
  <si>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</si>
  <si>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</si>
  <si>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</si>
  <si>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</si>
  <si>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Anger</t>
  </si>
  <si>
    <t>Sorrow</t>
  </si>
  <si>
    <t>Surprised</t>
  </si>
  <si>
    <t>Joy</t>
  </si>
  <si>
    <t>End Time</t>
  </si>
  <si>
    <t>Start Time</t>
  </si>
  <si>
    <t>Delta Time</t>
  </si>
  <si>
    <t>Testing on WiFi</t>
  </si>
  <si>
    <t>Average</t>
  </si>
  <si>
    <t>Emotion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</si>
</sst>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 (Body)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 style="thin">
        <color theme="4" tint="0.39997558519241921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 style="thin">
        <color indexed="64"/>
      </diagonal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5" xfId="0" applyFont="1" applyFill="1" applyBorder="1"/>
    <xf numFmtId="0" fontId="1" fillId="3" borderId="6" xfId="0" applyFont="1" applyFill="1" applyBorder="1"/>
    <xf numFmtId="0" fontId="1" fillId="0" borderId="2" xfId="0" applyFont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3" borderId="17" xfId="0" applyFont="1" applyFill="1" applyBorder="1"/>
    <xf numFmtId="0" fontId="1" fillId="3" borderId="7" xfId="0" applyFont="1" applyFill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1" outline="0">
        <left/>
        <right/>
        <top style="thin">
          <color indexed="64"/>
        </top>
        <bottom/>
        <diagonal style="thin">
          <color indexed="64"/>
        </diagon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1" outline="0">
        <left/>
        <right/>
        <top style="thin">
          <color indexed="64"/>
        </top>
        <bottom/>
        <diagonal style="thin">
          <color indexed="64"/>
        </diagon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ADF4C0-CF54-AC43-9414-76EC2F1BAC98}" name="Table6" displayName="Table6" ref="D12:G23" totalsRowCount="1" totalsRowDxfId="7" headerRowBorderDxfId="9" tableBorderDxfId="10" totalsRowBorderDxfId="8">
  <autoFilter ref="D12:G22" xr:uid="{4A8B21EC-4CEE-074A-9B4D-520B6D68B4D9}"/>
  <tableColumns count="4">
    <tableColumn id="1" xr3:uid="{7E0C5D73-9835-E045-A983-4C70782BEFA7}" name="Emotion" totalsRowFunction="custom" totalsRowDxfId="6">
      <totalsRowFormula>COUNTIF(Table6[Emotion],D10)/COUNTIF(Table6[Emotion], "*")</totalsRowFormula>
    </tableColumn>
    <tableColumn id="2" xr3:uid="{14F4FA85-B93E-FE4F-9949-A54B933365A6}" name="Start Time" totalsRowDxfId="5"/>
    <tableColumn id="3" xr3:uid="{DE46631C-4295-2D41-AF62-2C65949619B0}" name="End Time" totalsRowDxfId="4"/>
    <tableColumn id="4" xr3:uid="{B75A6226-926C-7C40-A95C-8E1B1E7975F1}" name="Delta Time" totalsRowFunction="custom" totalsRowDxfId="3">
      <calculatedColumnFormula>Table6[[#This Row],[End Time]]-Table6[[#This Row],[Start Time]]</calculatedColumnFormula>
      <totalsRowFormula>AVERAGE(Table6[Delta Time])</totalsRow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237511-7693-7B40-A446-53D7E10581DA}" name="Table7" displayName="Table7" ref="H12:K22" totalsRowShown="0" headerRowBorderDxfId="15" tableBorderDxfId="16">
  <autoFilter ref="H12:K22" xr:uid="{17F575BB-2E71-7045-A4A6-BD8351880DA3}"/>
  <tableColumns count="4">
    <tableColumn id="1" xr3:uid="{8B44C1AD-2C43-3A47-9D43-2938D0541FA5}" name="Emotion"/>
    <tableColumn id="2" xr3:uid="{231DE253-F6D6-5743-BE4F-B82030C24F33}" name="Start Time"/>
    <tableColumn id="3" xr3:uid="{6471E839-5262-8C4A-B17E-127848F75524}" name="End Time"/>
    <tableColumn id="4" xr3:uid="{DD529893-A0AE-3C47-B611-7C4603BD9B73}" name="Delta Time" dataDxfId="0">
      <calculatedColumnFormula>Table7[[#This Row],[End Time]]-Table7[[#This Row],[Start Time]]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A15CAC-433D-B849-832B-E72FD1472690}" name="Table9" displayName="Table9" ref="L12:O22" totalsRowShown="0" headerRowBorderDxfId="13" tableBorderDxfId="14">
  <autoFilter ref="L12:O22" xr:uid="{A277BF23-91D3-B746-9947-8B6367EAF5B4}"/>
  <tableColumns count="4">
    <tableColumn id="1" xr3:uid="{7BFA501B-5A22-0647-98E8-DE707549D513}" name="Emotion"/>
    <tableColumn id="2" xr3:uid="{3B519D36-E5D8-5543-89E6-5B32C5818355}" name="Start Time"/>
    <tableColumn id="3" xr3:uid="{CCF7E33E-E3B6-5240-B1F0-ECD5704F98B0}" name="End Time"/>
    <tableColumn id="4" xr3:uid="{68B0EF77-AE75-AD42-AB3B-240018FF95A1}" name="Delta Time" dataDxfId="1">
      <calculatedColumnFormula>Table9[[#This Row],[End Time]]-Table9[[#This Row],[Start Time]]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B0BDF6-9DE4-B74F-9B7B-47808FED2FBB}" name="Table10" displayName="Table10" ref="P12:S22" totalsRowShown="0" headerRowBorderDxfId="11" tableBorderDxfId="12">
  <autoFilter ref="P12:S22" xr:uid="{D2DD4459-FCF3-884E-AFD1-03A1E52F9B31}"/>
  <tableColumns count="4">
    <tableColumn id="1" xr3:uid="{C2FE1EA0-2F2A-E749-990A-DCB2FC014CAF}" name="Emotion"/>
    <tableColumn id="2" xr3:uid="{68C1F2D8-72D1-5C47-BB3B-920156328BF9}" name="Start Time"/>
    <tableColumn id="3" xr3:uid="{30C8C7AE-1D18-8C4C-8F40-43ED1E193799}" name="End Time"/>
    <tableColumn id="4" xr3:uid="{1A638552-A46F-3941-9331-D367FD76150F}" name="Delta Time" dataDxfId="2">
      <calculatedColumnFormula>Table10[[#This Row],[End Time]]-Table10[[#This Row],[Start Time]]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670C-30AD-2F4A-B59E-BC395BE17805}">
  <dimension ref="C3:S23"/>
  <sheetViews>
    <sheetView tabSelected="1" topLeftCell="B3" workbookViewId="0">
      <selection activeCell="N7" sqref="N7"/>
    </sheetView>
  </sheetViews>
  <sheetFormatPr baseColWidth="10" defaultRowHeight="16"/>
  <cols>
    <col min="5" max="5" width="12.1640625" customWidth="1"/>
    <col min="6" max="6" width="11.1640625" customWidth="1"/>
    <col min="7" max="7" width="12.5" customWidth="1"/>
    <col min="9" max="9" width="12.1640625" customWidth="1"/>
    <col min="10" max="10" width="11.1640625" customWidth="1"/>
    <col min="11" max="11" width="12.5" customWidth="1"/>
    <col min="13" max="13" width="12.1640625" customWidth="1"/>
    <col min="14" max="14" width="11.1640625" customWidth="1"/>
    <col min="15" max="15" width="12.5" customWidth="1"/>
    <col min="17" max="17" width="12.1640625" customWidth="1"/>
    <col min="18" max="18" width="11.1640625" customWidth="1"/>
    <col min="19" max="19" width="12.5" customWidth="1"/>
  </cols>
  <sheetData>
    <row r="3" spans="3:19" ht="16" customHeight="1">
      <c r="D3" s="2" t="s">
        <v>0</v>
      </c>
      <c r="E3" s="2"/>
      <c r="F3" s="2"/>
      <c r="G3" s="2"/>
      <c r="H3" s="2"/>
      <c r="I3" s="2"/>
    </row>
    <row r="4" spans="3:19">
      <c r="D4" s="2"/>
      <c r="E4" s="2"/>
      <c r="F4" s="2"/>
      <c r="G4" s="2"/>
      <c r="H4" s="2"/>
      <c r="I4" s="2"/>
    </row>
    <row r="5" spans="3:19">
      <c r="D5" s="2"/>
      <c r="E5" s="2"/>
      <c r="F5" s="2"/>
      <c r="G5" s="2"/>
      <c r="H5" s="2"/>
      <c r="I5" s="2"/>
    </row>
    <row r="6" spans="3:19">
      <c r="D6" s="2"/>
      <c r="E6" s="2"/>
      <c r="F6" s="2"/>
      <c r="G6" s="2"/>
      <c r="H6" s="2"/>
      <c r="I6" s="2"/>
    </row>
    <row r="7" spans="3:19">
      <c r="E7" s="1" t="s">
        <v>18</v>
      </c>
      <c r="F7" s="1"/>
      <c r="G7" s="1"/>
      <c r="H7" s="1"/>
    </row>
    <row r="10" spans="3:19" ht="16" customHeight="1">
      <c r="C10" s="3"/>
      <c r="D10" s="13" t="s">
        <v>11</v>
      </c>
      <c r="E10" s="14"/>
      <c r="F10" s="14"/>
      <c r="G10" s="15"/>
      <c r="H10" s="13" t="s">
        <v>12</v>
      </c>
      <c r="I10" s="14"/>
      <c r="J10" s="14"/>
      <c r="K10" s="15"/>
      <c r="L10" s="13" t="s">
        <v>13</v>
      </c>
      <c r="M10" s="14"/>
      <c r="N10" s="14"/>
      <c r="O10" s="15"/>
      <c r="P10" s="13" t="s">
        <v>14</v>
      </c>
      <c r="Q10" s="14"/>
      <c r="R10" s="14"/>
      <c r="S10" s="16"/>
    </row>
    <row r="11" spans="3:19" ht="16" customHeight="1">
      <c r="C11" s="3"/>
      <c r="D11" s="17"/>
      <c r="E11" s="18"/>
      <c r="F11" s="18"/>
      <c r="G11" s="19"/>
      <c r="H11" s="17"/>
      <c r="I11" s="18"/>
      <c r="J11" s="18"/>
      <c r="K11" s="19"/>
      <c r="L11" s="17"/>
      <c r="M11" s="18"/>
      <c r="N11" s="18"/>
      <c r="O11" s="19"/>
      <c r="P11" s="17"/>
      <c r="Q11" s="18"/>
      <c r="R11" s="18"/>
      <c r="S11" s="20"/>
    </row>
    <row r="12" spans="3:19">
      <c r="C12" s="4"/>
      <c r="D12" s="5" t="s">
        <v>20</v>
      </c>
      <c r="E12" s="5" t="s">
        <v>16</v>
      </c>
      <c r="F12" s="5" t="s">
        <v>15</v>
      </c>
      <c r="G12" s="5" t="s">
        <v>17</v>
      </c>
      <c r="H12" s="5" t="s">
        <v>20</v>
      </c>
      <c r="I12" s="5" t="s">
        <v>16</v>
      </c>
      <c r="J12" s="5" t="s">
        <v>15</v>
      </c>
      <c r="K12" s="5" t="s">
        <v>17</v>
      </c>
      <c r="L12" s="5" t="s">
        <v>20</v>
      </c>
      <c r="M12" s="5" t="s">
        <v>16</v>
      </c>
      <c r="N12" s="5" t="s">
        <v>15</v>
      </c>
      <c r="O12" s="5" t="s">
        <v>17</v>
      </c>
      <c r="P12" s="5" t="s">
        <v>20</v>
      </c>
      <c r="Q12" s="5" t="s">
        <v>16</v>
      </c>
      <c r="R12" s="5" t="s">
        <v>15</v>
      </c>
      <c r="S12" s="5" t="s">
        <v>17</v>
      </c>
    </row>
    <row r="13" spans="3:19">
      <c r="C13" s="7" t="s">
        <v>1</v>
      </c>
      <c r="D13" s="6" t="s">
        <v>14</v>
      </c>
      <c r="E13" s="6">
        <v>3.4081E-2</v>
      </c>
      <c r="F13" s="6">
        <v>2.0479080000000001</v>
      </c>
      <c r="G13" s="6">
        <f>Table6[[#This Row],[End Time]]-Table6[[#This Row],[Start Time]]</f>
        <v>2.013827</v>
      </c>
      <c r="H13" s="6" t="s">
        <v>14</v>
      </c>
      <c r="I13" s="6">
        <v>40.695292999999999</v>
      </c>
      <c r="J13" s="6">
        <v>42.440418000000001</v>
      </c>
      <c r="K13" s="6">
        <f>Table7[[#This Row],[End Time]]-Table7[[#This Row],[Start Time]]</f>
        <v>1.7451250000000016</v>
      </c>
      <c r="L13" s="6" t="s">
        <v>13</v>
      </c>
      <c r="M13" s="6">
        <v>5.4722400000000002</v>
      </c>
      <c r="N13" s="6">
        <v>7.3656199999999998</v>
      </c>
      <c r="O13" s="6">
        <f>Table9[[#This Row],[End Time]]-Table9[[#This Row],[Start Time]]</f>
        <v>1.8933799999999996</v>
      </c>
      <c r="P13" s="6" t="s">
        <v>13</v>
      </c>
      <c r="Q13" s="6">
        <v>22.710671999999999</v>
      </c>
      <c r="R13" s="6">
        <v>26.753067000000001</v>
      </c>
      <c r="S13" s="6">
        <f>Table10[[#This Row],[End Time]]-Table10[[#This Row],[Start Time]]</f>
        <v>4.0423950000000026</v>
      </c>
    </row>
    <row r="14" spans="3:19">
      <c r="C14" s="8" t="s">
        <v>2</v>
      </c>
      <c r="D14" s="6" t="s">
        <v>11</v>
      </c>
      <c r="E14" s="6">
        <v>17.685209</v>
      </c>
      <c r="F14" s="6">
        <v>19.899844000000002</v>
      </c>
      <c r="G14" s="6">
        <f>Table6[[#This Row],[End Time]]-Table6[[#This Row],[Start Time]]</f>
        <v>2.2146350000000012</v>
      </c>
      <c r="H14" s="6" t="s">
        <v>12</v>
      </c>
      <c r="I14" s="6">
        <v>47.175306999999997</v>
      </c>
      <c r="J14" s="6">
        <v>49.498773999999997</v>
      </c>
      <c r="K14" s="6">
        <f>Table7[[#This Row],[End Time]]-Table7[[#This Row],[Start Time]]</f>
        <v>2.3234670000000008</v>
      </c>
      <c r="L14" s="6" t="s">
        <v>13</v>
      </c>
      <c r="M14" s="6">
        <v>14.445924</v>
      </c>
      <c r="N14" s="6">
        <v>16.389199999999999</v>
      </c>
      <c r="O14" s="6">
        <f>Table9[[#This Row],[End Time]]-Table9[[#This Row],[Start Time]]</f>
        <v>1.9432759999999991</v>
      </c>
      <c r="P14" s="6" t="s">
        <v>14</v>
      </c>
      <c r="Q14" s="6">
        <v>39.256261000000002</v>
      </c>
      <c r="R14" s="6">
        <v>41.982897999999999</v>
      </c>
      <c r="S14" s="6">
        <f>Table10[[#This Row],[End Time]]-Table10[[#This Row],[Start Time]]</f>
        <v>2.7266369999999966</v>
      </c>
    </row>
    <row r="15" spans="3:19">
      <c r="C15" s="7" t="s">
        <v>3</v>
      </c>
      <c r="D15" s="6" t="s">
        <v>11</v>
      </c>
      <c r="E15" s="6">
        <v>31.837761</v>
      </c>
      <c r="F15" s="6">
        <v>33.884647999999999</v>
      </c>
      <c r="G15" s="6">
        <f>Table6[[#This Row],[End Time]]-Table6[[#This Row],[Start Time]]</f>
        <v>2.0468869999999981</v>
      </c>
      <c r="H15" s="6" t="s">
        <v>11</v>
      </c>
      <c r="I15" s="6">
        <v>51.720177</v>
      </c>
      <c r="J15" s="6">
        <v>53.309175000000003</v>
      </c>
      <c r="K15" s="6">
        <f>Table7[[#This Row],[End Time]]-Table7[[#This Row],[Start Time]]</f>
        <v>1.5889980000000037</v>
      </c>
      <c r="L15" s="6" t="s">
        <v>13</v>
      </c>
      <c r="M15" s="6">
        <v>27.983941999999999</v>
      </c>
      <c r="N15" s="6">
        <v>29.833328000000002</v>
      </c>
      <c r="O15" s="6">
        <f>Table9[[#This Row],[End Time]]-Table9[[#This Row],[Start Time]]</f>
        <v>1.8493860000000026</v>
      </c>
      <c r="P15" s="6" t="s">
        <v>14</v>
      </c>
      <c r="Q15" s="6">
        <v>49.754371999999996</v>
      </c>
      <c r="R15" s="6">
        <v>51.839292999999998</v>
      </c>
      <c r="S15" s="6">
        <f>Table10[[#This Row],[End Time]]-Table10[[#This Row],[Start Time]]</f>
        <v>2.0849210000000014</v>
      </c>
    </row>
    <row r="16" spans="3:19">
      <c r="C16" s="8" t="s">
        <v>4</v>
      </c>
      <c r="D16" s="6" t="s">
        <v>11</v>
      </c>
      <c r="E16" s="6">
        <v>42.684247999999997</v>
      </c>
      <c r="F16" s="6">
        <v>44.918183999999997</v>
      </c>
      <c r="G16" s="6">
        <f>Table6[[#This Row],[End Time]]-Table6[[#This Row],[Start Time]]</f>
        <v>2.2339359999999999</v>
      </c>
      <c r="H16" s="6" t="s">
        <v>12</v>
      </c>
      <c r="I16" s="6">
        <v>55.773620000000001</v>
      </c>
      <c r="J16" s="6">
        <v>57.992066000000001</v>
      </c>
      <c r="K16" s="6">
        <f>Table7[[#This Row],[End Time]]-Table7[[#This Row],[Start Time]]</f>
        <v>2.2184460000000001</v>
      </c>
      <c r="L16" s="6" t="s">
        <v>13</v>
      </c>
      <c r="M16" s="6">
        <v>34.913414000000003</v>
      </c>
      <c r="N16" s="6">
        <v>36.397965999999997</v>
      </c>
      <c r="O16" s="6">
        <f>Table9[[#This Row],[End Time]]-Table9[[#This Row],[Start Time]]</f>
        <v>1.4845519999999937</v>
      </c>
      <c r="P16" s="6" t="s">
        <v>14</v>
      </c>
      <c r="Q16" s="6">
        <v>1.515946</v>
      </c>
      <c r="R16" s="6">
        <v>3.1733720000000001</v>
      </c>
      <c r="S16" s="6">
        <f>Table10[[#This Row],[End Time]]-Table10[[#This Row],[Start Time]]</f>
        <v>1.6574260000000001</v>
      </c>
    </row>
    <row r="17" spans="3:19">
      <c r="C17" s="7" t="s">
        <v>5</v>
      </c>
      <c r="D17" s="6" t="s">
        <v>11</v>
      </c>
      <c r="E17" s="6">
        <v>53.904792</v>
      </c>
      <c r="F17" s="6">
        <v>55.491331000000002</v>
      </c>
      <c r="G17" s="6">
        <f>Table6[[#This Row],[End Time]]-Table6[[#This Row],[Start Time]]</f>
        <v>1.5865390000000019</v>
      </c>
      <c r="H17" s="6" t="s">
        <v>12</v>
      </c>
      <c r="I17" s="6">
        <v>4.7113420000000001</v>
      </c>
      <c r="J17" s="6">
        <v>6.4340200000000003</v>
      </c>
      <c r="K17" s="6">
        <f>Table7[[#This Row],[End Time]]-Table7[[#This Row],[Start Time]]</f>
        <v>1.7226780000000002</v>
      </c>
      <c r="L17" s="6" t="s">
        <v>13</v>
      </c>
      <c r="M17" s="6">
        <v>41.211601000000002</v>
      </c>
      <c r="N17" s="6">
        <v>42.786355</v>
      </c>
      <c r="O17" s="6">
        <f>Table9[[#This Row],[End Time]]-Table9[[#This Row],[Start Time]]</f>
        <v>1.5747539999999987</v>
      </c>
      <c r="P17" s="6" t="s">
        <v>14</v>
      </c>
      <c r="Q17" s="6">
        <v>11.208151000000001</v>
      </c>
      <c r="R17" s="6">
        <v>13.207242000000001</v>
      </c>
      <c r="S17" s="6">
        <f>Table10[[#This Row],[End Time]]-Table10[[#This Row],[Start Time]]</f>
        <v>1.999091</v>
      </c>
    </row>
    <row r="18" spans="3:19">
      <c r="C18" s="8" t="s">
        <v>6</v>
      </c>
      <c r="D18" s="6" t="s">
        <v>11</v>
      </c>
      <c r="E18" s="6">
        <v>5.8412230000000003</v>
      </c>
      <c r="F18" s="6">
        <v>10.014479</v>
      </c>
      <c r="G18" s="6">
        <f>Table6[[#This Row],[End Time]]-Table6[[#This Row],[Start Time]]</f>
        <v>4.1732559999999994</v>
      </c>
      <c r="H18" s="6" t="s">
        <v>11</v>
      </c>
      <c r="I18" s="6">
        <v>8.9286440000000002</v>
      </c>
      <c r="J18" s="6">
        <v>12.454072999999999</v>
      </c>
      <c r="K18" s="6">
        <f>Table7[[#This Row],[End Time]]-Table7[[#This Row],[Start Time]]</f>
        <v>3.525428999999999</v>
      </c>
      <c r="L18" s="6" t="s">
        <v>13</v>
      </c>
      <c r="M18" s="6">
        <v>43.929777000000001</v>
      </c>
      <c r="N18" s="6">
        <v>45.459336999999998</v>
      </c>
      <c r="O18" s="6">
        <f>Table9[[#This Row],[End Time]]-Table9[[#This Row],[Start Time]]</f>
        <v>1.5295599999999965</v>
      </c>
      <c r="P18" s="6" t="s">
        <v>14</v>
      </c>
      <c r="Q18" s="6">
        <v>19.758718999999999</v>
      </c>
      <c r="R18" s="6">
        <v>24.632254</v>
      </c>
      <c r="S18" s="6">
        <f>Table10[[#This Row],[End Time]]-Table10[[#This Row],[Start Time]]</f>
        <v>4.8735350000000004</v>
      </c>
    </row>
    <row r="19" spans="3:19">
      <c r="C19" s="7" t="s">
        <v>7</v>
      </c>
      <c r="D19" s="6" t="s">
        <v>11</v>
      </c>
      <c r="E19" s="6">
        <v>17.842093999999999</v>
      </c>
      <c r="F19" s="6">
        <v>21.47053</v>
      </c>
      <c r="G19" s="6">
        <f>Table6[[#This Row],[End Time]]-Table6[[#This Row],[Start Time]]</f>
        <v>3.6284360000000007</v>
      </c>
      <c r="H19" s="6" t="s">
        <v>12</v>
      </c>
      <c r="I19" s="6">
        <v>18.925757999999998</v>
      </c>
      <c r="J19" s="6">
        <v>21.222608000000001</v>
      </c>
      <c r="K19" s="6">
        <f>Table7[[#This Row],[End Time]]-Table7[[#This Row],[Start Time]]</f>
        <v>2.2968500000000027</v>
      </c>
      <c r="L19" s="6" t="s">
        <v>13</v>
      </c>
      <c r="M19" s="6">
        <v>46.623959999999997</v>
      </c>
      <c r="N19" s="6">
        <v>48.285877999999997</v>
      </c>
      <c r="O19" s="6">
        <f>Table9[[#This Row],[End Time]]-Table9[[#This Row],[Start Time]]</f>
        <v>1.661918</v>
      </c>
      <c r="P19" s="6" t="s">
        <v>14</v>
      </c>
      <c r="Q19" s="6">
        <v>33.791944999999998</v>
      </c>
      <c r="R19" s="6">
        <v>40.516680000000001</v>
      </c>
      <c r="S19" s="6">
        <f>Table10[[#This Row],[End Time]]-Table10[[#This Row],[Start Time]]</f>
        <v>6.7247350000000026</v>
      </c>
    </row>
    <row r="20" spans="3:19">
      <c r="C20" s="8" t="s">
        <v>8</v>
      </c>
      <c r="D20" s="6" t="s">
        <v>12</v>
      </c>
      <c r="E20" s="6">
        <v>44.851154000000001</v>
      </c>
      <c r="F20" s="6">
        <v>46.871338000000002</v>
      </c>
      <c r="G20" s="6">
        <f>Table6[[#This Row],[End Time]]-Table6[[#This Row],[Start Time]]</f>
        <v>2.0201840000000004</v>
      </c>
      <c r="H20" s="6" t="s">
        <v>14</v>
      </c>
      <c r="I20" s="6">
        <v>22.350463999999999</v>
      </c>
      <c r="J20" s="6">
        <v>25.866288999999998</v>
      </c>
      <c r="K20" s="6">
        <f>Table7[[#This Row],[End Time]]-Table7[[#This Row],[Start Time]]</f>
        <v>3.5158249999999995</v>
      </c>
      <c r="L20" s="6" t="s">
        <v>14</v>
      </c>
      <c r="M20" s="6">
        <v>49.611496000000002</v>
      </c>
      <c r="N20" s="6">
        <v>51.145605000000003</v>
      </c>
      <c r="O20" s="6">
        <f>Table9[[#This Row],[End Time]]-Table9[[#This Row],[Start Time]]</f>
        <v>1.5341090000000008</v>
      </c>
      <c r="P20" s="6" t="s">
        <v>14</v>
      </c>
      <c r="Q20" s="6">
        <v>7.5199090000000002</v>
      </c>
      <c r="R20" s="6">
        <v>17.937926000000001</v>
      </c>
      <c r="S20" s="6">
        <f>Table10[[#This Row],[End Time]]-Table10[[#This Row],[Start Time]]</f>
        <v>10.418017000000001</v>
      </c>
    </row>
    <row r="21" spans="3:19">
      <c r="C21" s="7" t="s">
        <v>9</v>
      </c>
      <c r="D21" s="6" t="s">
        <v>11</v>
      </c>
      <c r="E21" s="6">
        <v>52.250788999999997</v>
      </c>
      <c r="F21" s="6">
        <v>53.904010999999997</v>
      </c>
      <c r="G21" s="6">
        <f>Table6[[#This Row],[End Time]]-Table6[[#This Row],[Start Time]]</f>
        <v>1.6532219999999995</v>
      </c>
      <c r="H21" s="6" t="s">
        <v>12</v>
      </c>
      <c r="I21" s="6">
        <v>31.193073999999999</v>
      </c>
      <c r="J21" s="6">
        <v>32.545107000000002</v>
      </c>
      <c r="K21" s="6">
        <f>Table7[[#This Row],[End Time]]-Table7[[#This Row],[Start Time]]</f>
        <v>1.3520330000000023</v>
      </c>
      <c r="L21" s="6" t="s">
        <v>13</v>
      </c>
      <c r="M21" s="6">
        <v>53.231513</v>
      </c>
      <c r="N21" s="6">
        <v>55.153266000000002</v>
      </c>
      <c r="O21" s="6">
        <f>Table9[[#This Row],[End Time]]-Table9[[#This Row],[Start Time]]</f>
        <v>1.9217530000000025</v>
      </c>
      <c r="P21" s="6" t="s">
        <v>14</v>
      </c>
      <c r="Q21" s="6">
        <v>28.27825</v>
      </c>
      <c r="R21" s="6">
        <v>30.783434</v>
      </c>
      <c r="S21" s="6">
        <f>Table10[[#This Row],[End Time]]-Table10[[#This Row],[Start Time]]</f>
        <v>2.5051839999999999</v>
      </c>
    </row>
    <row r="22" spans="3:19">
      <c r="C22" s="9" t="s">
        <v>10</v>
      </c>
      <c r="D22" s="6" t="s">
        <v>11</v>
      </c>
      <c r="E22" s="6">
        <v>0.47431800000000002</v>
      </c>
      <c r="F22" s="6">
        <v>2.1455479999999998</v>
      </c>
      <c r="G22" s="6">
        <f>Table6[[#This Row],[End Time]]-Table6[[#This Row],[Start Time]]</f>
        <v>1.6712299999999998</v>
      </c>
      <c r="H22" s="6" t="s">
        <v>12</v>
      </c>
      <c r="I22" s="6">
        <v>35.024780999999997</v>
      </c>
      <c r="J22" s="6">
        <v>36.722119999999997</v>
      </c>
      <c r="K22" s="6">
        <f>Table7[[#This Row],[End Time]]-Table7[[#This Row],[Start Time]]</f>
        <v>1.6973389999999995</v>
      </c>
      <c r="L22" s="6" t="s">
        <v>11</v>
      </c>
      <c r="M22" s="6">
        <v>56.145850000000003</v>
      </c>
      <c r="N22" s="6">
        <v>57.765813000000001</v>
      </c>
      <c r="O22" s="6">
        <f>Table9[[#This Row],[End Time]]-Table9[[#This Row],[Start Time]]</f>
        <v>1.6199629999999985</v>
      </c>
      <c r="P22" s="6" t="s">
        <v>14</v>
      </c>
      <c r="Q22" s="6">
        <v>36.761873000000001</v>
      </c>
      <c r="R22" s="6">
        <v>38.404722</v>
      </c>
      <c r="S22" s="6">
        <f>Table10[[#This Row],[End Time]]-Table10[[#This Row],[Start Time]]</f>
        <v>1.6428489999999982</v>
      </c>
    </row>
    <row r="23" spans="3:19">
      <c r="C23" s="10" t="s">
        <v>19</v>
      </c>
      <c r="D23" s="12">
        <f>COUNTIF(Table6[Emotion],D10)/COUNTIF(Table6[Emotion], "*")</f>
        <v>0.8</v>
      </c>
      <c r="E23" s="21"/>
      <c r="F23" s="21"/>
      <c r="G23" s="12">
        <f>AVERAGE(Table6[Delta Time])</f>
        <v>2.3242152000000003</v>
      </c>
      <c r="H23" s="11">
        <f>COUNTIF(Table7[Emotion],H10)/COUNTIF(Table7[Emotion], "*")</f>
        <v>0.6</v>
      </c>
      <c r="I23" s="22"/>
      <c r="J23" s="22"/>
      <c r="K23" s="23">
        <f>AVERAGE(Table7[Delta Time])</f>
        <v>2.1986190000000012</v>
      </c>
      <c r="L23" s="11">
        <f>COUNTIF(Table9[Emotion],L10)/COUNTIF(Table9[Emotion], "*")</f>
        <v>0.8</v>
      </c>
      <c r="M23" s="22"/>
      <c r="N23" s="22"/>
      <c r="O23" s="23">
        <f>AVERAGE(Table9[Delta Time])</f>
        <v>1.7012650999999992</v>
      </c>
      <c r="P23" s="11">
        <f>COUNTIF(Table10[Emotion],P10)/COUNTIF(Table10[Emotion], "*")</f>
        <v>0.9</v>
      </c>
      <c r="Q23" s="22"/>
      <c r="R23" s="22"/>
      <c r="S23" s="23">
        <f>AVERAGE(Table10[Delta Time])</f>
        <v>3.8674790000000003</v>
      </c>
    </row>
  </sheetData>
  <mergeCells count="7">
    <mergeCell ref="C10:C12"/>
    <mergeCell ref="D10:G11"/>
    <mergeCell ref="H10:K11"/>
    <mergeCell ref="L10:O11"/>
    <mergeCell ref="P10:S11"/>
    <mergeCell ref="D3:I6"/>
    <mergeCell ref="E7:H7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Knowlton</dc:creator>
  <cp:lastModifiedBy>Alex Knowlton</cp:lastModifiedBy>
  <dcterms:created xsi:type="dcterms:W3CDTF">2019-05-09T20:23:09Z</dcterms:created>
  <dcterms:modified xsi:type="dcterms:W3CDTF">2019-05-09T21:16:54Z</dcterms:modified>
</cp:coreProperties>
</file>