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Seplag\Inventário de Ativos Intangíveis\2024\3. Analise de Dados\3.2. Dados\"/>
    </mc:Choice>
  </mc:AlternateContent>
  <xr:revisionPtr revIDLastSave="0" documentId="13_ncr:1_{18D60BD4-6445-4CF2-A22E-7C8B3A1085C4}" xr6:coauthVersionLast="47" xr6:coauthVersionMax="47" xr10:uidLastSave="{00000000-0000-0000-0000-000000000000}"/>
  <bookViews>
    <workbookView xWindow="-28920" yWindow="-120" windowWidth="29040" windowHeight="15840" tabRatio="190" xr2:uid="{00000000-000D-0000-FFFF-FFFF00000000}"/>
  </bookViews>
  <sheets>
    <sheet name="Mensuração" sheetId="1" r:id="rId1"/>
    <sheet name="Dashbords" sheetId="2" r:id="rId2"/>
  </sheets>
  <definedNames>
    <definedName name="_xlnm.Print_Area" localSheetId="0">Mensuração!$A$1:$P$42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1" l="1"/>
  <c r="N32" i="1" s="1"/>
  <c r="N33" i="1" s="1"/>
  <c r="J33" i="1"/>
  <c r="L33" i="1"/>
  <c r="L30" i="1" l="1"/>
  <c r="N30" i="1" s="1"/>
  <c r="L29" i="1"/>
  <c r="N29" i="1" s="1"/>
  <c r="L27" i="1" l="1"/>
  <c r="N27" i="1" s="1"/>
  <c r="L28" i="1"/>
  <c r="N28" i="1" l="1"/>
  <c r="L10" i="1"/>
  <c r="L9" i="1"/>
  <c r="L23" i="1" l="1"/>
  <c r="N23" i="1" s="1"/>
  <c r="L22" i="1"/>
  <c r="N22" i="1" s="1"/>
  <c r="L21" i="1"/>
  <c r="N21" i="1" s="1"/>
  <c r="L20" i="1"/>
  <c r="N20" i="1" s="1"/>
  <c r="L25" i="1"/>
  <c r="N25" i="1" s="1"/>
  <c r="L24" i="1"/>
  <c r="N24" i="1" s="1"/>
  <c r="K36" i="1" l="1"/>
  <c r="N9" i="1"/>
  <c r="N10" i="1"/>
  <c r="L11" i="1"/>
  <c r="N11" i="1" s="1"/>
  <c r="L12" i="1"/>
  <c r="N12" i="1" s="1"/>
  <c r="L13" i="1"/>
  <c r="N13" i="1" s="1"/>
  <c r="L14" i="1"/>
  <c r="L15" i="1"/>
  <c r="N15" i="1" s="1"/>
  <c r="L16" i="1"/>
  <c r="N16" i="1" s="1"/>
  <c r="L17" i="1"/>
  <c r="N17" i="1" s="1"/>
  <c r="L18" i="1"/>
  <c r="N18" i="1" s="1"/>
  <c r="L19" i="1"/>
  <c r="N19" i="1" s="1"/>
  <c r="L26" i="1"/>
  <c r="N26" i="1" s="1"/>
  <c r="L8" i="1"/>
  <c r="N14" i="1" l="1"/>
  <c r="N8" i="1"/>
</calcChain>
</file>

<file path=xl/sharedStrings.xml><?xml version="1.0" encoding="utf-8"?>
<sst xmlns="http://schemas.openxmlformats.org/spreadsheetml/2006/main" count="205" uniqueCount="91">
  <si>
    <t>Itens</t>
  </si>
  <si>
    <t>Descrição do Bem</t>
  </si>
  <si>
    <t>Mensuração Inicial (PF)</t>
  </si>
  <si>
    <t>Declaração de Bens e Valores</t>
  </si>
  <si>
    <t>Recadastramento</t>
  </si>
  <si>
    <t>Portal do Servidor</t>
  </si>
  <si>
    <t>Situação</t>
  </si>
  <si>
    <t>Em desenvolvimento</t>
  </si>
  <si>
    <t>Em Produção</t>
  </si>
  <si>
    <t>Sistema Integrado de Certidão de Crédito</t>
  </si>
  <si>
    <t>Sigla</t>
  </si>
  <si>
    <t>DBV</t>
  </si>
  <si>
    <t>SICC</t>
  </si>
  <si>
    <t>RECAD</t>
  </si>
  <si>
    <t>PORTAL</t>
  </si>
  <si>
    <t>SICAD</t>
  </si>
  <si>
    <t>Sistema de Concessão de Adiantamento</t>
  </si>
  <si>
    <t>SINER</t>
  </si>
  <si>
    <t>Sistema de Emprego do Reeducando</t>
  </si>
  <si>
    <t>RAG</t>
  </si>
  <si>
    <t>Monitora/RAG</t>
  </si>
  <si>
    <t>SIGEV</t>
  </si>
  <si>
    <t>Web Ponto</t>
  </si>
  <si>
    <t>WEB PONTO</t>
  </si>
  <si>
    <t>Web Ponto Client Biometria</t>
  </si>
  <si>
    <t>Data Última Mensuração</t>
  </si>
  <si>
    <t>PSICO</t>
  </si>
  <si>
    <t>Nível de Detalhe da Menruação</t>
  </si>
  <si>
    <t>Detalhada (IFPUG)</t>
  </si>
  <si>
    <t>Indicativa (NESMA)</t>
  </si>
  <si>
    <t>Java</t>
  </si>
  <si>
    <t>.NET</t>
  </si>
  <si>
    <t>PHP</t>
  </si>
  <si>
    <t>Tecnologia (back end)</t>
  </si>
  <si>
    <t>Preço Referência PF (R$)</t>
  </si>
  <si>
    <t>TOTAL</t>
  </si>
  <si>
    <t>Cuiabá/MT</t>
  </si>
  <si>
    <t>Presidente da Comissão - 280193</t>
  </si>
  <si>
    <t>Jonathas Gomes Marques</t>
  </si>
  <si>
    <t>____________________________________________</t>
  </si>
  <si>
    <t>Valor Institucional</t>
  </si>
  <si>
    <t>Valor Bruto do Ativo (R$)</t>
  </si>
  <si>
    <t>Valor Final (R$)</t>
  </si>
  <si>
    <t>Total Geral</t>
  </si>
  <si>
    <t>Soma de Valor Final (R$)</t>
  </si>
  <si>
    <t>Em produção</t>
  </si>
  <si>
    <t>SEI</t>
  </si>
  <si>
    <t>Sistema Estadual de Indicadores</t>
  </si>
  <si>
    <t>SISPAT</t>
  </si>
  <si>
    <t>Observações</t>
  </si>
  <si>
    <t>Sistema de Gestão Patrimonial</t>
  </si>
  <si>
    <t>Desde o último inventário (2022), a igla bem passou de SIABI para SISPAT e o nome de Avaliação de Bens Imóveis para Sistema de Gestão Patrimonial.</t>
  </si>
  <si>
    <t>SIEP</t>
  </si>
  <si>
    <t>Sistema Estadual de Produtividade</t>
  </si>
  <si>
    <t>SIGED</t>
  </si>
  <si>
    <t>Sistema de Gestão Eletrônica de Documentos</t>
  </si>
  <si>
    <t>SIGS</t>
  </si>
  <si>
    <t>Sistema de Inteligência de Gestão de Serviços</t>
  </si>
  <si>
    <t>Thanos</t>
  </si>
  <si>
    <t>Manopla</t>
  </si>
  <si>
    <t>Ag. SGA</t>
  </si>
  <si>
    <t>Agendamento de Atendimento do SGA</t>
  </si>
  <si>
    <t>Sistema de Catálogo Produto Atividade</t>
  </si>
  <si>
    <t>SCPA</t>
  </si>
  <si>
    <t>SGA-Perícia Médica</t>
  </si>
  <si>
    <t>Sistema de Gestão de Viagens</t>
  </si>
  <si>
    <t>Sistema de Gestãode Assiduidade</t>
  </si>
  <si>
    <t>SIGPAS</t>
  </si>
  <si>
    <t>Em Produçao</t>
  </si>
  <si>
    <t>O nome passou de Web Ponto 2.0 para SIGPAS.</t>
  </si>
  <si>
    <t>SIFSW</t>
  </si>
  <si>
    <t>Em Homologação</t>
  </si>
  <si>
    <t>Sistema da Inteligência de Gestão de Fábrica de Software</t>
  </si>
  <si>
    <t>SIG-SST</t>
  </si>
  <si>
    <t>O nome foi atualizado de SST para SIG-SST.</t>
  </si>
  <si>
    <t>Sistema de Saúde e Segurança no Trabalho</t>
  </si>
  <si>
    <t>Sistema de Saúde e Segurança no Trabalho - Psicossocial</t>
  </si>
  <si>
    <t>SECRETARIA DE ESTADO DE PLANEJAMENTO E GESTÃO
CIABI - COMISSÃO DE INVENTÁRIO DE AVALIAÇÃO DE BENS INTANGÍVEIS
PORTARIA Nº 121/2024/SEPLAG
RELATÓRIO LEVANTAMENTO E AVALIAÇÃO BENS INTANGÍVEIS</t>
  </si>
  <si>
    <t>Exercício</t>
  </si>
  <si>
    <t>Fabricante</t>
  </si>
  <si>
    <t>Tipo SW</t>
  </si>
  <si>
    <t>SITEC/SEPLAG</t>
  </si>
  <si>
    <t>SW Desenv SITEC</t>
  </si>
  <si>
    <t>Techne</t>
  </si>
  <si>
    <t>SW Legado</t>
  </si>
  <si>
    <t>AZ Informática</t>
  </si>
  <si>
    <t>SEAP</t>
  </si>
  <si>
    <t>Sistema Estadual de Administração de Pessoas</t>
  </si>
  <si>
    <t>Contrato</t>
  </si>
  <si>
    <t>SIAG</t>
  </si>
  <si>
    <t>Sistema Integrado de Aquisições Governamentais e Contratos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</si>
</sst>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right" vertical="center"/>
    </xf>
    <xf numFmtId="164" fontId="0" fillId="3" borderId="1" xfId="0" applyNumberFormat="1" applyFill="1" applyBorder="1" applyAlignment="1">
      <alignment horizontal="right" vertical="center"/>
    </xf>
    <xf numFmtId="164" fontId="0" fillId="4" borderId="1" xfId="0" applyNumberFormat="1" applyFill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4" fontId="2" fillId="5" borderId="1" xfId="0" applyNumberFormat="1" applyFont="1" applyFill="1" applyBorder="1" applyAlignment="1">
      <alignment horizontal="right" vertical="center"/>
    </xf>
    <xf numFmtId="164" fontId="2" fillId="5" borderId="1" xfId="0" applyNumberFormat="1" applyFont="1" applyFill="1" applyBorder="1" applyAlignment="1">
      <alignment horizontal="right" vertical="center"/>
    </xf>
    <xf numFmtId="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2" fillId="0" borderId="0" xfId="0" applyNumberFormat="1" applyFont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4" fontId="2" fillId="0" borderId="1" xfId="0" applyNumberFormat="1" applyFont="1" applyFill="1" applyBorder="1" applyAlignment="1">
      <alignment horizontal="right" vertical="center"/>
    </xf>
    <xf numFmtId="2" fontId="3" fillId="0" borderId="0" xfId="0" applyNumberFormat="1" applyFont="1" applyFill="1" applyAlignment="1">
      <alignment horizontal="right" vertical="center"/>
    </xf>
    <xf numFmtId="164" fontId="2" fillId="0" borderId="1" xfId="0" applyNumberFormat="1" applyFont="1" applyFill="1" applyBorder="1" applyAlignment="1">
      <alignment horizontal="right" vertical="center"/>
    </xf>
    <xf numFmtId="4" fontId="0" fillId="0" borderId="1" xfId="0" applyNumberFormat="1" applyBorder="1" applyAlignment="1">
      <alignment vertical="center"/>
    </xf>
    <xf numFmtId="4" fontId="0" fillId="0" borderId="1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[RLT- Medições Ativos Intangíveis 2024-v1.0.xlsx]Dashbords!Tabela dinâmica2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Dashbords!$B$3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E0-43CE-979B-59565214620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E0-43CE-979B-5956521462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Dashbords!$A$4:$A$6</c:f>
              <c:strCache>
                <c:ptCount val="2"/>
                <c:pt idx="0">
                  <c:v>Em desenvolvimento</c:v>
                </c:pt>
                <c:pt idx="1">
                  <c:v>Em Produção</c:v>
                </c:pt>
              </c:strCache>
            </c:strRef>
          </c:cat>
          <c:val>
            <c:numRef>
              <c:f>Dashbords!$B$4:$B$6</c:f>
              <c:numCache>
                <c:formatCode>"R$"\ #,##0.00</c:formatCode>
                <c:ptCount val="2"/>
                <c:pt idx="0">
                  <c:v>1856276.875</c:v>
                </c:pt>
                <c:pt idx="1">
                  <c:v>3116534.35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0-43CE-979B-59565214620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 sz="1100"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596274</xdr:colOff>
      <xdr:row>2</xdr:row>
      <xdr:rowOff>10852</xdr:rowOff>
    </xdr:from>
    <xdr:to>
      <xdr:col>3</xdr:col>
      <xdr:colOff>306457</xdr:colOff>
      <xdr:row>3</xdr:row>
      <xdr:rowOff>359642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54252" y="375287"/>
          <a:ext cx="770357" cy="720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246200</xdr:colOff>
      <xdr:row>2</xdr:row>
      <xdr:rowOff>22363</xdr:rowOff>
    </xdr:from>
    <xdr:to>
      <xdr:col>10</xdr:col>
      <xdr:colOff>25402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s Gomes Marques" refreshedDate="44916.659587731483" createdVersion="5" refreshedVersion="5" minRefreshableVersion="3" recordCount="14" xr:uid="{00000000-000A-0000-FFFF-FFFF00000000}">
  <cacheSource type="worksheet">
    <worksheetSource ref="C7:N33" sheet="Mensuração"/>
  </cacheSource>
  <cacheFields count="12">
    <cacheField name="Itens" numFmtId="0">
      <sharedItems containsString="0" containsBlank="1" containsNumber="1" containsInteger="1" minValue="1" maxValue="13"/>
    </cacheField>
    <cacheField name="Sigla" numFmtId="0">
      <sharedItems containsBlank="1"/>
    </cacheField>
    <cacheField name="Descrição do Bem" numFmtId="0">
      <sharedItems containsBlank="1"/>
    </cacheField>
    <cacheField name="Situação" numFmtId="0">
      <sharedItems containsBlank="1" count="3">
        <s v="Em Produção"/>
        <s v="Em desenvolvimento"/>
        <m/>
      </sharedItems>
    </cacheField>
    <cacheField name="Nível de Detalhe da Menruação" numFmtId="0">
      <sharedItems containsBlank="1"/>
    </cacheField>
    <cacheField name="Tecnologia (back end)" numFmtId="0">
      <sharedItems containsBlank="1"/>
    </cacheField>
    <cacheField name="Data Última Mensuração" numFmtId="0">
      <sharedItems containsDate="1" containsMixedTypes="1" minDate="2022-04-28T00:00:00" maxDate="2022-12-21T00:00:00"/>
    </cacheField>
    <cacheField name="Mensuração Inicial (PF)" numFmtId="4">
      <sharedItems containsSemiMixedTypes="0" containsString="0" containsNumber="1" minValue="75" maxValue="7071.2"/>
    </cacheField>
    <cacheField name="Preço Referência PF (R$)" numFmtId="0">
      <sharedItems containsString="0" containsBlank="1" containsNumber="1" containsInteger="1" minValue="457" maxValue="457"/>
    </cacheField>
    <cacheField name="Valor Bruto do Ativo (R$)" numFmtId="164">
      <sharedItems containsSemiMixedTypes="0" containsString="0" containsNumber="1" minValue="34275" maxValue="3231538.4" count="14">
        <n v="76638.899999999994"/>
        <n v="202451"/>
        <n v="137100"/>
        <n v="268944.5"/>
        <n v="114250"/>
        <n v="495845"/>
        <n v="182343"/>
        <n v="263232"/>
        <n v="271915"/>
        <n v="145783"/>
        <n v="34275"/>
        <n v="886580"/>
        <n v="152181"/>
        <n v="3231538.4"/>
      </sharedItems>
    </cacheField>
    <cacheField name="Valor Institucional" numFmtId="0">
      <sharedItems containsString="0" containsBlank="1" containsNumber="1" minValue="0.25" maxValue="1" count="5">
        <n v="0.5"/>
        <n v="0.25"/>
        <n v="0.75"/>
        <n v="1"/>
        <m/>
      </sharedItems>
    </cacheField>
    <cacheField name="Valor Final (R$)" numFmtId="164">
      <sharedItems containsSemiMixedTypes="0" containsString="0" containsNumber="1" minValue="59981.25" maxValue="4972811.224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n v="1"/>
    <s v="DBV"/>
    <s v="Declaração de Bens e Valores"/>
    <x v="0"/>
    <s v="Detalhada (IFPUG)"/>
    <s v="Java"/>
    <d v="2022-04-28T00:00:00"/>
    <n v="167.7"/>
    <n v="457"/>
    <x v="0"/>
    <x v="0"/>
    <n v="114958.34999999999"/>
  </r>
  <r>
    <n v="2"/>
    <s v="RECAD"/>
    <s v="Recadastramento"/>
    <x v="0"/>
    <s v="Detalhada (IFPUG)"/>
    <s v="Java"/>
    <d v="2022-05-04T00:00:00"/>
    <n v="443"/>
    <n v="457"/>
    <x v="1"/>
    <x v="0"/>
    <n v="303676.5"/>
  </r>
  <r>
    <n v="3"/>
    <s v="PORTAL"/>
    <s v="Portal do Servidor"/>
    <x v="0"/>
    <s v="Detalhada (IFPUG)"/>
    <s v="Java"/>
    <d v="2022-05-05T00:00:00"/>
    <n v="300"/>
    <n v="457"/>
    <x v="2"/>
    <x v="1"/>
    <n v="171375"/>
  </r>
  <r>
    <n v="4"/>
    <s v="SIABI"/>
    <s v="Avaliação de Bens Imóveis"/>
    <x v="1"/>
    <s v="Detalhada (IFPUG)"/>
    <s v="Java"/>
    <d v="2022-12-20T00:00:00"/>
    <n v="588.5"/>
    <n v="457"/>
    <x v="3"/>
    <x v="1"/>
    <n v="336180.625"/>
  </r>
  <r>
    <n v="5"/>
    <s v="SICC"/>
    <s v="Sistema Integrado de Certidão de Crédito"/>
    <x v="0"/>
    <s v="Detalhada (IFPUG)"/>
    <s v="Java"/>
    <d v="2022-05-10T00:00:00"/>
    <n v="250"/>
    <n v="457"/>
    <x v="4"/>
    <x v="1"/>
    <n v="142812.5"/>
  </r>
  <r>
    <n v="6"/>
    <s v="SICAD"/>
    <s v="Sistema de Concessão de Adiantamento"/>
    <x v="0"/>
    <s v="Indicativa (NESMA)"/>
    <s v="Java"/>
    <d v="2022-11-29T00:00:00"/>
    <n v="1085"/>
    <n v="457"/>
    <x v="5"/>
    <x v="2"/>
    <n v="867728.75"/>
  </r>
  <r>
    <n v="7"/>
    <s v="SINER"/>
    <s v="Sistema de Emprego do Reeducando"/>
    <x v="0"/>
    <s v="Detalhada (IFPUG)"/>
    <s v="Java"/>
    <d v="2022-05-12T00:00:00"/>
    <n v="399"/>
    <n v="457"/>
    <x v="6"/>
    <x v="1"/>
    <n v="227928.75"/>
  </r>
  <r>
    <n v="8"/>
    <s v="RAG"/>
    <s v="Monitora/RAG"/>
    <x v="0"/>
    <s v="Detalhada (IFPUG)"/>
    <s v="Java"/>
    <d v="2022-05-19T00:00:00"/>
    <n v="576"/>
    <n v="457"/>
    <x v="7"/>
    <x v="2"/>
    <n v="460656"/>
  </r>
  <r>
    <n v="9"/>
    <s v="SIGEV"/>
    <s v="Sistema de Gestão de Viagens (Diárias)"/>
    <x v="0"/>
    <s v="Detalhada (IFPUG)"/>
    <s v="PHP"/>
    <d v="2022-06-09T00:00:00"/>
    <n v="595"/>
    <n v="457"/>
    <x v="8"/>
    <x v="2"/>
    <n v="475851.25"/>
  </r>
  <r>
    <n v="10"/>
    <s v="WEB PONTO"/>
    <s v="Web Ponto"/>
    <x v="0"/>
    <s v="Detalhada (IFPUG)"/>
    <s v=".NET"/>
    <d v="2022-06-30T00:00:00"/>
    <n v="319"/>
    <n v="457"/>
    <x v="9"/>
    <x v="3"/>
    <n v="291566"/>
  </r>
  <r>
    <n v="11"/>
    <s v="WEB PONTO"/>
    <s v="Web Ponto Client Biometria"/>
    <x v="0"/>
    <s v="Detalhada (IFPUG)"/>
    <s v=".NET"/>
    <d v="2022-06-30T00:00:00"/>
    <n v="75"/>
    <n v="457"/>
    <x v="10"/>
    <x v="2"/>
    <n v="59981.25"/>
  </r>
  <r>
    <n v="12"/>
    <s v="SST"/>
    <s v="Avaliação Ambiental"/>
    <x v="1"/>
    <s v="Detalhada (IFPUG)"/>
    <s v="Java"/>
    <d v="2022-12-20T00:00:00"/>
    <n v="1940"/>
    <n v="457"/>
    <x v="11"/>
    <x v="0"/>
    <n v="1329870"/>
  </r>
  <r>
    <n v="13"/>
    <s v="PSICO"/>
    <s v="Psicossocial"/>
    <x v="1"/>
    <s v="Detalhada (IFPUG)"/>
    <s v="Java"/>
    <d v="2022-12-20T00:00:00"/>
    <n v="333"/>
    <n v="457"/>
    <x v="12"/>
    <x v="1"/>
    <n v="190226.25"/>
  </r>
  <r>
    <m/>
    <m/>
    <m/>
    <x v="2"/>
    <m/>
    <m/>
    <s v="TOTAL"/>
    <n v="7071.2"/>
    <m/>
    <x v="13"/>
    <x v="4"/>
    <n v="4972811.224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7" rowHeaderCaption="Situação">
  <location ref="A3:B6" firstHeaderRow="1" firstDataRow="1" firstDataCol="1"/>
  <pivotFields count="12"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numFmtId="4" showAll="0"/>
    <pivotField showAll="0"/>
    <pivotField numFmtId="164" showAll="0">
      <items count="15">
        <item x="10"/>
        <item x="0"/>
        <item x="4"/>
        <item x="2"/>
        <item x="9"/>
        <item x="12"/>
        <item x="6"/>
        <item x="1"/>
        <item x="7"/>
        <item x="3"/>
        <item x="8"/>
        <item x="5"/>
        <item x="11"/>
        <item x="13"/>
        <item t="default"/>
      </items>
    </pivotField>
    <pivotField showAll="0">
      <items count="6">
        <item x="1"/>
        <item x="0"/>
        <item x="2"/>
        <item x="3"/>
        <item x="4"/>
        <item t="default"/>
      </items>
    </pivotField>
    <pivotField dataField="1" numFmtId="164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oma de Valor Final (R$)" fld="11" baseField="3" baseItem="0" numFmtId="164"/>
  </dataFields>
  <chartFormats count="3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Q42"/>
  <sheetViews>
    <sheetView showGridLines="0" tabSelected="1" zoomScale="115" zoomScaleNormal="115" workbookViewId="0">
      <selection activeCell="I9" sqref="I9"/>
    </sheetView>
  </sheetViews>
  <sheetFormatPr defaultRowHeight="14.4" x14ac:dyDescent="0.3"/>
  <cols>
    <col min="1" max="1" width="0.88671875" customWidth="1"/>
    <col min="2" max="2" width="9" customWidth="1"/>
    <col min="3" max="3" width="6.44140625" customWidth="1"/>
    <col min="4" max="4" width="14.33203125" customWidth="1"/>
    <col min="5" max="5" width="47.44140625" customWidth="1"/>
    <col min="6" max="6" width="18.5546875" customWidth="1"/>
    <col min="7" max="7" width="18" customWidth="1"/>
    <col min="8" max="8" width="11.5546875" customWidth="1"/>
    <col min="9" max="9" width="12.44140625" customWidth="1"/>
    <col min="10" max="10" width="12" customWidth="1"/>
    <col min="11" max="11" width="11.88671875" bestFit="1" customWidth="1"/>
    <col min="12" max="12" width="17.21875" bestFit="1" customWidth="1"/>
    <col min="13" max="13" width="11.33203125" customWidth="1"/>
    <col min="14" max="14" width="16.5546875" customWidth="1"/>
    <col min="15" max="15" width="18.5546875" customWidth="1"/>
    <col min="16" max="16" width="13.44140625" bestFit="1" customWidth="1"/>
    <col min="17" max="17" width="15.44140625" bestFit="1" customWidth="1"/>
  </cols>
  <sheetData>
    <row r="2" spans="2:17" x14ac:dyDescent="0.3">
      <c r="C2" s="12"/>
      <c r="D2" s="12"/>
    </row>
    <row r="3" spans="2:17" ht="29.25" customHeight="1" x14ac:dyDescent="0.3">
      <c r="B3" s="32"/>
      <c r="C3" s="32"/>
      <c r="D3" s="32"/>
      <c r="E3" s="26" t="s">
        <v>77</v>
      </c>
      <c r="F3" s="27"/>
      <c r="G3" s="27"/>
      <c r="H3" s="27"/>
      <c r="I3" s="27"/>
      <c r="J3" s="27"/>
      <c r="K3" s="27"/>
      <c r="L3" s="27"/>
      <c r="M3" s="27"/>
      <c r="N3" s="27"/>
      <c r="O3" s="28"/>
    </row>
    <row r="4" spans="2:17" ht="32.25" customHeight="1" x14ac:dyDescent="0.3">
      <c r="B4" s="32"/>
      <c r="C4" s="32"/>
      <c r="D4" s="32"/>
      <c r="E4" s="29"/>
      <c r="F4" s="30"/>
      <c r="G4" s="30"/>
      <c r="H4" s="30"/>
      <c r="I4" s="30"/>
      <c r="J4" s="30"/>
      <c r="K4" s="30"/>
      <c r="L4" s="30"/>
      <c r="M4" s="30"/>
      <c r="N4" s="30"/>
      <c r="O4" s="31"/>
    </row>
    <row r="5" spans="2:17" ht="4.5" customHeight="1" x14ac:dyDescent="0.3">
      <c r="C5" s="12"/>
      <c r="D5" s="12"/>
    </row>
    <row r="6" spans="2:17" ht="8.25" customHeight="1" x14ac:dyDescent="0.3">
      <c r="C6" s="12"/>
      <c r="D6" s="12"/>
    </row>
    <row r="7" spans="2:17" ht="43.2" x14ac:dyDescent="0.3">
      <c r="B7" s="13" t="s">
        <v>78</v>
      </c>
      <c r="C7" s="13" t="s">
        <v>0</v>
      </c>
      <c r="D7" s="13" t="s">
        <v>10</v>
      </c>
      <c r="E7" s="13" t="s">
        <v>1</v>
      </c>
      <c r="F7" s="13" t="s">
        <v>6</v>
      </c>
      <c r="G7" s="13" t="s">
        <v>27</v>
      </c>
      <c r="H7" s="13" t="s">
        <v>33</v>
      </c>
      <c r="I7" s="13" t="s">
        <v>25</v>
      </c>
      <c r="J7" s="13" t="s">
        <v>2</v>
      </c>
      <c r="K7" s="13" t="s">
        <v>34</v>
      </c>
      <c r="L7" s="13" t="s">
        <v>41</v>
      </c>
      <c r="M7" s="13" t="s">
        <v>40</v>
      </c>
      <c r="N7" s="13" t="s">
        <v>42</v>
      </c>
      <c r="O7" s="13" t="s">
        <v>49</v>
      </c>
      <c r="P7" s="13" t="s">
        <v>79</v>
      </c>
      <c r="Q7" s="13" t="s">
        <v>80</v>
      </c>
    </row>
    <row r="8" spans="2:17" x14ac:dyDescent="0.3">
      <c r="B8" s="5">
        <v>2024</v>
      </c>
      <c r="C8" s="5">
        <v>1</v>
      </c>
      <c r="D8" s="6" t="s">
        <v>11</v>
      </c>
      <c r="E8" s="7" t="s">
        <v>3</v>
      </c>
      <c r="F8" s="7" t="s">
        <v>8</v>
      </c>
      <c r="G8" s="5" t="s">
        <v>28</v>
      </c>
      <c r="H8" s="5" t="s">
        <v>30</v>
      </c>
      <c r="I8" s="8">
        <v>45271</v>
      </c>
      <c r="J8" s="9">
        <v>181.7</v>
      </c>
      <c r="K8" s="10">
        <v>707.64</v>
      </c>
      <c r="L8" s="11">
        <f>J8*K8</f>
        <v>128578.18799999999</v>
      </c>
      <c r="M8" s="37">
        <v>0.5</v>
      </c>
      <c r="N8" s="11">
        <f>L8+(L8*M8)</f>
        <v>192867.28200000001</v>
      </c>
      <c r="O8" s="21"/>
      <c r="P8" s="7" t="s">
        <v>81</v>
      </c>
      <c r="Q8" s="7" t="s">
        <v>82</v>
      </c>
    </row>
    <row r="9" spans="2:17" x14ac:dyDescent="0.3">
      <c r="B9" s="5">
        <v>2024</v>
      </c>
      <c r="C9" s="5">
        <v>2</v>
      </c>
      <c r="D9" s="6" t="s">
        <v>13</v>
      </c>
      <c r="E9" s="7" t="s">
        <v>4</v>
      </c>
      <c r="F9" s="7" t="s">
        <v>8</v>
      </c>
      <c r="G9" s="5" t="s">
        <v>29</v>
      </c>
      <c r="H9" s="5" t="s">
        <v>30</v>
      </c>
      <c r="I9" s="8">
        <v>45271</v>
      </c>
      <c r="J9" s="9">
        <v>665</v>
      </c>
      <c r="K9" s="10">
        <v>707.64</v>
      </c>
      <c r="L9" s="11">
        <f>J9*K9</f>
        <v>470580.6</v>
      </c>
      <c r="M9" s="37">
        <v>0.5</v>
      </c>
      <c r="N9" s="11">
        <f t="shared" ref="N9:N29" si="0">L9+(L9*M9)</f>
        <v>705870.89999999991</v>
      </c>
      <c r="O9" s="21"/>
      <c r="P9" s="7" t="s">
        <v>81</v>
      </c>
      <c r="Q9" s="7" t="s">
        <v>82</v>
      </c>
    </row>
    <row r="10" spans="2:17" x14ac:dyDescent="0.3">
      <c r="B10" s="5">
        <v>2024</v>
      </c>
      <c r="C10" s="5">
        <v>3</v>
      </c>
      <c r="D10" s="6" t="s">
        <v>14</v>
      </c>
      <c r="E10" s="7" t="s">
        <v>5</v>
      </c>
      <c r="F10" s="7" t="s">
        <v>8</v>
      </c>
      <c r="G10" s="5" t="s">
        <v>28</v>
      </c>
      <c r="H10" s="5" t="s">
        <v>30</v>
      </c>
      <c r="I10" s="8">
        <v>45646</v>
      </c>
      <c r="J10" s="9">
        <v>536</v>
      </c>
      <c r="K10" s="10">
        <v>707.64</v>
      </c>
      <c r="L10" s="11">
        <f>J10*K10</f>
        <v>379295.04</v>
      </c>
      <c r="M10" s="37">
        <v>1</v>
      </c>
      <c r="N10" s="11">
        <f t="shared" si="0"/>
        <v>758590.08</v>
      </c>
      <c r="O10" s="21"/>
      <c r="P10" s="7" t="s">
        <v>81</v>
      </c>
      <c r="Q10" s="7" t="s">
        <v>82</v>
      </c>
    </row>
    <row r="11" spans="2:17" ht="115.2" x14ac:dyDescent="0.3">
      <c r="B11" s="5">
        <v>2024</v>
      </c>
      <c r="C11" s="5">
        <v>4</v>
      </c>
      <c r="D11" s="6" t="s">
        <v>48</v>
      </c>
      <c r="E11" s="7" t="s">
        <v>50</v>
      </c>
      <c r="F11" s="7" t="s">
        <v>8</v>
      </c>
      <c r="G11" s="5" t="s">
        <v>28</v>
      </c>
      <c r="H11" s="5" t="s">
        <v>30</v>
      </c>
      <c r="I11" s="8">
        <v>45531</v>
      </c>
      <c r="J11" s="9">
        <v>4068</v>
      </c>
      <c r="K11" s="10">
        <v>707.64</v>
      </c>
      <c r="L11" s="11">
        <f t="shared" ref="L11:L29" si="1">J11*K11</f>
        <v>2878679.52</v>
      </c>
      <c r="M11" s="37">
        <v>0.75</v>
      </c>
      <c r="N11" s="11">
        <f t="shared" si="0"/>
        <v>5037689.16</v>
      </c>
      <c r="O11" s="22" t="s">
        <v>51</v>
      </c>
      <c r="P11" s="7" t="s">
        <v>81</v>
      </c>
      <c r="Q11" s="7" t="s">
        <v>82</v>
      </c>
    </row>
    <row r="12" spans="2:17" x14ac:dyDescent="0.3">
      <c r="B12" s="5">
        <v>2024</v>
      </c>
      <c r="C12" s="5">
        <v>5</v>
      </c>
      <c r="D12" s="6" t="s">
        <v>12</v>
      </c>
      <c r="E12" s="7" t="s">
        <v>9</v>
      </c>
      <c r="F12" s="7" t="s">
        <v>8</v>
      </c>
      <c r="G12" s="5" t="s">
        <v>28</v>
      </c>
      <c r="H12" s="5" t="s">
        <v>30</v>
      </c>
      <c r="I12" s="8">
        <v>45648</v>
      </c>
      <c r="J12" s="9">
        <v>301</v>
      </c>
      <c r="K12" s="10">
        <v>707.64</v>
      </c>
      <c r="L12" s="11">
        <f t="shared" si="1"/>
        <v>212999.63999999998</v>
      </c>
      <c r="M12" s="37">
        <v>0.5</v>
      </c>
      <c r="N12" s="11">
        <f t="shared" si="0"/>
        <v>319499.45999999996</v>
      </c>
      <c r="O12" s="21"/>
      <c r="P12" s="7" t="s">
        <v>81</v>
      </c>
      <c r="Q12" s="7" t="s">
        <v>82</v>
      </c>
    </row>
    <row r="13" spans="2:17" x14ac:dyDescent="0.3">
      <c r="B13" s="5">
        <v>2024</v>
      </c>
      <c r="C13" s="5">
        <v>6</v>
      </c>
      <c r="D13" s="6" t="s">
        <v>15</v>
      </c>
      <c r="E13" s="7" t="s">
        <v>16</v>
      </c>
      <c r="F13" s="7" t="s">
        <v>8</v>
      </c>
      <c r="G13" s="5" t="s">
        <v>29</v>
      </c>
      <c r="H13" s="5" t="s">
        <v>30</v>
      </c>
      <c r="I13" s="8">
        <v>45474</v>
      </c>
      <c r="J13" s="9">
        <v>905</v>
      </c>
      <c r="K13" s="10">
        <v>707.64</v>
      </c>
      <c r="L13" s="11">
        <f t="shared" si="1"/>
        <v>640414.19999999995</v>
      </c>
      <c r="M13" s="37">
        <v>1</v>
      </c>
      <c r="N13" s="11">
        <f t="shared" si="0"/>
        <v>1280828.3999999999</v>
      </c>
      <c r="O13" s="21"/>
      <c r="P13" s="7" t="s">
        <v>81</v>
      </c>
      <c r="Q13" s="7" t="s">
        <v>82</v>
      </c>
    </row>
    <row r="14" spans="2:17" x14ac:dyDescent="0.3">
      <c r="B14" s="5">
        <v>2024</v>
      </c>
      <c r="C14" s="5">
        <v>7</v>
      </c>
      <c r="D14" s="6" t="s">
        <v>17</v>
      </c>
      <c r="E14" s="7" t="s">
        <v>18</v>
      </c>
      <c r="F14" s="7" t="s">
        <v>8</v>
      </c>
      <c r="G14" s="5" t="s">
        <v>28</v>
      </c>
      <c r="H14" s="5" t="s">
        <v>30</v>
      </c>
      <c r="I14" s="8">
        <v>45272</v>
      </c>
      <c r="J14" s="9">
        <v>456</v>
      </c>
      <c r="K14" s="10">
        <v>707.64</v>
      </c>
      <c r="L14" s="11">
        <f t="shared" si="1"/>
        <v>322683.83999999997</v>
      </c>
      <c r="M14" s="37">
        <v>0.25</v>
      </c>
      <c r="N14" s="11">
        <f t="shared" si="0"/>
        <v>403354.79999999993</v>
      </c>
      <c r="O14" s="21"/>
      <c r="P14" s="7" t="s">
        <v>81</v>
      </c>
      <c r="Q14" s="7" t="s">
        <v>82</v>
      </c>
    </row>
    <row r="15" spans="2:17" x14ac:dyDescent="0.3">
      <c r="B15" s="5">
        <v>2024</v>
      </c>
      <c r="C15" s="5">
        <v>8</v>
      </c>
      <c r="D15" s="6" t="s">
        <v>19</v>
      </c>
      <c r="E15" s="7" t="s">
        <v>20</v>
      </c>
      <c r="F15" s="7" t="s">
        <v>8</v>
      </c>
      <c r="G15" s="5" t="s">
        <v>28</v>
      </c>
      <c r="H15" s="5" t="s">
        <v>30</v>
      </c>
      <c r="I15" s="8">
        <v>45273</v>
      </c>
      <c r="J15" s="9">
        <v>670</v>
      </c>
      <c r="K15" s="10">
        <v>707.64</v>
      </c>
      <c r="L15" s="11">
        <f t="shared" si="1"/>
        <v>474118.8</v>
      </c>
      <c r="M15" s="37">
        <v>0.75</v>
      </c>
      <c r="N15" s="11">
        <f t="shared" si="0"/>
        <v>829707.89999999991</v>
      </c>
      <c r="O15" s="21"/>
      <c r="P15" s="7" t="s">
        <v>81</v>
      </c>
      <c r="Q15" s="7" t="s">
        <v>82</v>
      </c>
    </row>
    <row r="16" spans="2:17" x14ac:dyDescent="0.3">
      <c r="B16" s="5">
        <v>2024</v>
      </c>
      <c r="C16" s="5">
        <v>9</v>
      </c>
      <c r="D16" s="6" t="s">
        <v>21</v>
      </c>
      <c r="E16" s="7" t="s">
        <v>65</v>
      </c>
      <c r="F16" s="7" t="s">
        <v>8</v>
      </c>
      <c r="G16" s="5" t="s">
        <v>28</v>
      </c>
      <c r="H16" s="5" t="s">
        <v>32</v>
      </c>
      <c r="I16" s="8">
        <v>45272</v>
      </c>
      <c r="J16" s="9">
        <v>749</v>
      </c>
      <c r="K16" s="10">
        <v>707.64</v>
      </c>
      <c r="L16" s="11">
        <f t="shared" si="1"/>
        <v>530022.36</v>
      </c>
      <c r="M16" s="37">
        <v>1</v>
      </c>
      <c r="N16" s="11">
        <f t="shared" si="0"/>
        <v>1060044.72</v>
      </c>
      <c r="O16" s="21"/>
      <c r="P16" s="7" t="s">
        <v>81</v>
      </c>
      <c r="Q16" s="7" t="s">
        <v>82</v>
      </c>
    </row>
    <row r="17" spans="2:17" x14ac:dyDescent="0.3">
      <c r="B17" s="5">
        <v>2024</v>
      </c>
      <c r="C17" s="5">
        <v>10</v>
      </c>
      <c r="D17" s="6" t="s">
        <v>23</v>
      </c>
      <c r="E17" s="7" t="s">
        <v>22</v>
      </c>
      <c r="F17" s="7" t="s">
        <v>8</v>
      </c>
      <c r="G17" s="5" t="s">
        <v>28</v>
      </c>
      <c r="H17" s="5" t="s">
        <v>31</v>
      </c>
      <c r="I17" s="8">
        <v>45271</v>
      </c>
      <c r="J17" s="9">
        <v>367</v>
      </c>
      <c r="K17" s="10">
        <v>707.64</v>
      </c>
      <c r="L17" s="11">
        <f t="shared" si="1"/>
        <v>259703.88</v>
      </c>
      <c r="M17" s="37">
        <v>1</v>
      </c>
      <c r="N17" s="11">
        <f t="shared" si="0"/>
        <v>519407.76</v>
      </c>
      <c r="O17" s="21"/>
      <c r="P17" s="7" t="s">
        <v>81</v>
      </c>
      <c r="Q17" s="7" t="s">
        <v>82</v>
      </c>
    </row>
    <row r="18" spans="2:17" x14ac:dyDescent="0.3">
      <c r="B18" s="5">
        <v>2024</v>
      </c>
      <c r="C18" s="5">
        <v>11</v>
      </c>
      <c r="D18" s="6" t="s">
        <v>23</v>
      </c>
      <c r="E18" s="7" t="s">
        <v>24</v>
      </c>
      <c r="F18" s="7" t="s">
        <v>8</v>
      </c>
      <c r="G18" s="5" t="s">
        <v>28</v>
      </c>
      <c r="H18" s="5" t="s">
        <v>31</v>
      </c>
      <c r="I18" s="8">
        <v>45271</v>
      </c>
      <c r="J18" s="9">
        <v>80</v>
      </c>
      <c r="K18" s="10">
        <v>707.64</v>
      </c>
      <c r="L18" s="11">
        <f t="shared" si="1"/>
        <v>56611.199999999997</v>
      </c>
      <c r="M18" s="37">
        <v>1</v>
      </c>
      <c r="N18" s="11">
        <f t="shared" si="0"/>
        <v>113222.39999999999</v>
      </c>
      <c r="O18" s="21"/>
      <c r="P18" s="7" t="s">
        <v>81</v>
      </c>
      <c r="Q18" s="7" t="s">
        <v>82</v>
      </c>
    </row>
    <row r="19" spans="2:17" ht="43.2" x14ac:dyDescent="0.3">
      <c r="B19" s="5">
        <v>2024</v>
      </c>
      <c r="C19" s="5">
        <v>12</v>
      </c>
      <c r="D19" s="6" t="s">
        <v>73</v>
      </c>
      <c r="E19" s="7" t="s">
        <v>75</v>
      </c>
      <c r="F19" s="7" t="s">
        <v>45</v>
      </c>
      <c r="G19" s="5" t="s">
        <v>28</v>
      </c>
      <c r="H19" s="5" t="s">
        <v>30</v>
      </c>
      <c r="I19" s="8">
        <v>45491</v>
      </c>
      <c r="J19" s="9">
        <v>2044</v>
      </c>
      <c r="K19" s="10">
        <v>707.64</v>
      </c>
      <c r="L19" s="11">
        <f t="shared" si="1"/>
        <v>1446416.16</v>
      </c>
      <c r="M19" s="37">
        <v>1</v>
      </c>
      <c r="N19" s="11">
        <f t="shared" si="0"/>
        <v>2892832.32</v>
      </c>
      <c r="O19" s="22" t="s">
        <v>74</v>
      </c>
      <c r="P19" s="7" t="s">
        <v>81</v>
      </c>
      <c r="Q19" s="7" t="s">
        <v>82</v>
      </c>
    </row>
    <row r="20" spans="2:17" x14ac:dyDescent="0.3">
      <c r="B20" s="5">
        <v>2024</v>
      </c>
      <c r="C20" s="5">
        <v>13</v>
      </c>
      <c r="D20" s="6" t="s">
        <v>26</v>
      </c>
      <c r="E20" s="7" t="s">
        <v>76</v>
      </c>
      <c r="F20" s="7" t="s">
        <v>45</v>
      </c>
      <c r="G20" s="5" t="s">
        <v>28</v>
      </c>
      <c r="H20" s="5" t="s">
        <v>30</v>
      </c>
      <c r="I20" s="8">
        <v>45491</v>
      </c>
      <c r="J20" s="9">
        <v>695</v>
      </c>
      <c r="K20" s="10">
        <v>707.64</v>
      </c>
      <c r="L20" s="11">
        <f t="shared" si="1"/>
        <v>491809.8</v>
      </c>
      <c r="M20" s="37">
        <v>1</v>
      </c>
      <c r="N20" s="11">
        <f t="shared" si="0"/>
        <v>983619.6</v>
      </c>
      <c r="O20" s="21"/>
      <c r="P20" s="7" t="s">
        <v>81</v>
      </c>
      <c r="Q20" s="7" t="s">
        <v>82</v>
      </c>
    </row>
    <row r="21" spans="2:17" x14ac:dyDescent="0.3">
      <c r="B21" s="5">
        <v>2024</v>
      </c>
      <c r="C21" s="5">
        <v>14</v>
      </c>
      <c r="D21" s="6" t="s">
        <v>46</v>
      </c>
      <c r="E21" s="7" t="s">
        <v>47</v>
      </c>
      <c r="F21" s="7" t="s">
        <v>45</v>
      </c>
      <c r="G21" s="5" t="s">
        <v>28</v>
      </c>
      <c r="H21" s="5" t="s">
        <v>30</v>
      </c>
      <c r="I21" s="8">
        <v>45149</v>
      </c>
      <c r="J21" s="9">
        <v>541</v>
      </c>
      <c r="K21" s="10">
        <v>707.64</v>
      </c>
      <c r="L21" s="11">
        <f t="shared" si="1"/>
        <v>382833.24</v>
      </c>
      <c r="M21" s="37">
        <v>0.25</v>
      </c>
      <c r="N21" s="11">
        <f t="shared" si="0"/>
        <v>478541.55</v>
      </c>
      <c r="O21" s="21"/>
      <c r="P21" s="7" t="s">
        <v>81</v>
      </c>
      <c r="Q21" s="7" t="s">
        <v>82</v>
      </c>
    </row>
    <row r="22" spans="2:17" x14ac:dyDescent="0.3">
      <c r="B22" s="5">
        <v>2024</v>
      </c>
      <c r="C22" s="5">
        <v>15</v>
      </c>
      <c r="D22" s="6" t="s">
        <v>52</v>
      </c>
      <c r="E22" s="7" t="s">
        <v>53</v>
      </c>
      <c r="F22" s="7" t="s">
        <v>45</v>
      </c>
      <c r="G22" s="5" t="s">
        <v>28</v>
      </c>
      <c r="H22" s="5" t="s">
        <v>30</v>
      </c>
      <c r="I22" s="8">
        <v>45484</v>
      </c>
      <c r="J22" s="9">
        <v>336</v>
      </c>
      <c r="K22" s="10">
        <v>707.64</v>
      </c>
      <c r="L22" s="11">
        <f t="shared" ref="L22:L23" si="2">J22*K22</f>
        <v>237767.04000000001</v>
      </c>
      <c r="M22" s="37">
        <v>0.75</v>
      </c>
      <c r="N22" s="11">
        <f t="shared" ref="N22:N23" si="3">L22+(L22*M22)</f>
        <v>416092.32</v>
      </c>
      <c r="O22" s="21"/>
      <c r="P22" s="7" t="s">
        <v>81</v>
      </c>
      <c r="Q22" s="7" t="s">
        <v>82</v>
      </c>
    </row>
    <row r="23" spans="2:17" ht="43.2" x14ac:dyDescent="0.3">
      <c r="B23" s="5">
        <v>2024</v>
      </c>
      <c r="C23" s="5">
        <v>16</v>
      </c>
      <c r="D23" s="6" t="s">
        <v>67</v>
      </c>
      <c r="E23" s="7" t="s">
        <v>66</v>
      </c>
      <c r="F23" s="7" t="s">
        <v>68</v>
      </c>
      <c r="G23" s="5" t="s">
        <v>28</v>
      </c>
      <c r="H23" s="5" t="s">
        <v>30</v>
      </c>
      <c r="I23" s="8">
        <v>45527</v>
      </c>
      <c r="J23" s="9">
        <v>991</v>
      </c>
      <c r="K23" s="10">
        <v>707.64</v>
      </c>
      <c r="L23" s="11">
        <f t="shared" si="2"/>
        <v>701271.24</v>
      </c>
      <c r="M23" s="37">
        <v>1</v>
      </c>
      <c r="N23" s="11">
        <f t="shared" si="3"/>
        <v>1402542.48</v>
      </c>
      <c r="O23" s="22" t="s">
        <v>69</v>
      </c>
      <c r="P23" s="7" t="s">
        <v>81</v>
      </c>
      <c r="Q23" s="7" t="s">
        <v>82</v>
      </c>
    </row>
    <row r="24" spans="2:17" x14ac:dyDescent="0.3">
      <c r="B24" s="5">
        <v>2024</v>
      </c>
      <c r="C24" s="5">
        <v>17</v>
      </c>
      <c r="D24" s="6" t="s">
        <v>54</v>
      </c>
      <c r="E24" s="7" t="s">
        <v>55</v>
      </c>
      <c r="F24" s="7" t="s">
        <v>7</v>
      </c>
      <c r="G24" s="5" t="s">
        <v>28</v>
      </c>
      <c r="H24" s="5" t="s">
        <v>30</v>
      </c>
      <c r="I24" s="8">
        <v>45527</v>
      </c>
      <c r="J24" s="9">
        <v>1082</v>
      </c>
      <c r="K24" s="10">
        <v>707.64</v>
      </c>
      <c r="L24" s="11">
        <f t="shared" ref="L24:L25" si="4">J24*K24</f>
        <v>765666.48</v>
      </c>
      <c r="M24" s="37">
        <v>0.25</v>
      </c>
      <c r="N24" s="11">
        <f t="shared" ref="N24:N25" si="5">L24+(L24*M24)</f>
        <v>957083.1</v>
      </c>
      <c r="O24" s="21"/>
      <c r="P24" s="7" t="s">
        <v>81</v>
      </c>
      <c r="Q24" s="7" t="s">
        <v>82</v>
      </c>
    </row>
    <row r="25" spans="2:17" x14ac:dyDescent="0.3">
      <c r="B25" s="5">
        <v>2024</v>
      </c>
      <c r="C25" s="5">
        <v>18</v>
      </c>
      <c r="D25" s="6" t="s">
        <v>56</v>
      </c>
      <c r="E25" s="7" t="s">
        <v>57</v>
      </c>
      <c r="F25" s="7" t="s">
        <v>68</v>
      </c>
      <c r="G25" s="5" t="s">
        <v>28</v>
      </c>
      <c r="H25" s="5" t="s">
        <v>30</v>
      </c>
      <c r="I25" s="8">
        <v>45433</v>
      </c>
      <c r="J25" s="9">
        <v>685</v>
      </c>
      <c r="K25" s="10">
        <v>707.64</v>
      </c>
      <c r="L25" s="11">
        <f t="shared" si="4"/>
        <v>484733.39999999997</v>
      </c>
      <c r="M25" s="37">
        <v>0.25</v>
      </c>
      <c r="N25" s="11">
        <f t="shared" si="5"/>
        <v>605916.75</v>
      </c>
      <c r="O25" s="21"/>
      <c r="P25" s="7" t="s">
        <v>81</v>
      </c>
      <c r="Q25" s="7" t="s">
        <v>82</v>
      </c>
    </row>
    <row r="26" spans="2:17" x14ac:dyDescent="0.3">
      <c r="B26" s="5">
        <v>2024</v>
      </c>
      <c r="C26" s="5">
        <v>19</v>
      </c>
      <c r="D26" s="6" t="s">
        <v>58</v>
      </c>
      <c r="E26" s="7" t="s">
        <v>59</v>
      </c>
      <c r="F26" s="7" t="s">
        <v>45</v>
      </c>
      <c r="G26" s="5" t="s">
        <v>29</v>
      </c>
      <c r="H26" s="5" t="s">
        <v>30</v>
      </c>
      <c r="I26" s="8">
        <v>45272</v>
      </c>
      <c r="J26" s="9">
        <v>335</v>
      </c>
      <c r="K26" s="10">
        <v>707.64</v>
      </c>
      <c r="L26" s="11">
        <f t="shared" si="1"/>
        <v>237059.4</v>
      </c>
      <c r="M26" s="37">
        <v>1</v>
      </c>
      <c r="N26" s="11">
        <f t="shared" si="0"/>
        <v>474118.8</v>
      </c>
      <c r="O26" s="21"/>
      <c r="P26" s="7" t="s">
        <v>81</v>
      </c>
      <c r="Q26" s="7" t="s">
        <v>82</v>
      </c>
    </row>
    <row r="27" spans="2:17" x14ac:dyDescent="0.3">
      <c r="B27" s="5">
        <v>2024</v>
      </c>
      <c r="C27" s="5">
        <v>20</v>
      </c>
      <c r="D27" s="6" t="s">
        <v>60</v>
      </c>
      <c r="E27" s="7" t="s">
        <v>61</v>
      </c>
      <c r="F27" s="7" t="s">
        <v>45</v>
      </c>
      <c r="G27" s="5" t="s">
        <v>28</v>
      </c>
      <c r="H27" s="5" t="s">
        <v>30</v>
      </c>
      <c r="I27" s="8">
        <v>45272</v>
      </c>
      <c r="J27" s="9">
        <v>46</v>
      </c>
      <c r="K27" s="10">
        <v>707.64</v>
      </c>
      <c r="L27" s="11">
        <f t="shared" ref="L27" si="6">J27*K27</f>
        <v>32551.439999999999</v>
      </c>
      <c r="M27" s="37">
        <v>0.25</v>
      </c>
      <c r="N27" s="11">
        <f t="shared" ref="N27" si="7">L27+(L27*M27)</f>
        <v>40689.299999999996</v>
      </c>
      <c r="O27" s="21"/>
      <c r="P27" s="7" t="s">
        <v>81</v>
      </c>
      <c r="Q27" s="7" t="s">
        <v>82</v>
      </c>
    </row>
    <row r="28" spans="2:17" x14ac:dyDescent="0.3">
      <c r="B28" s="5">
        <v>2024</v>
      </c>
      <c r="C28" s="5">
        <v>21</v>
      </c>
      <c r="D28" s="6" t="s">
        <v>63</v>
      </c>
      <c r="E28" s="7" t="s">
        <v>62</v>
      </c>
      <c r="F28" s="7" t="s">
        <v>45</v>
      </c>
      <c r="G28" s="5" t="s">
        <v>29</v>
      </c>
      <c r="H28" s="5" t="s">
        <v>30</v>
      </c>
      <c r="I28" s="8">
        <v>45272</v>
      </c>
      <c r="J28" s="9">
        <v>240</v>
      </c>
      <c r="K28" s="10">
        <v>707.64</v>
      </c>
      <c r="L28" s="11">
        <f t="shared" si="1"/>
        <v>169833.60000000001</v>
      </c>
      <c r="M28" s="37">
        <v>0.25</v>
      </c>
      <c r="N28" s="11">
        <f t="shared" si="0"/>
        <v>212292</v>
      </c>
      <c r="O28" s="21"/>
      <c r="P28" s="7" t="s">
        <v>81</v>
      </c>
      <c r="Q28" s="7" t="s">
        <v>82</v>
      </c>
    </row>
    <row r="29" spans="2:17" x14ac:dyDescent="0.3">
      <c r="B29" s="5">
        <v>2024</v>
      </c>
      <c r="C29" s="5">
        <v>22</v>
      </c>
      <c r="D29" s="6" t="s">
        <v>64</v>
      </c>
      <c r="E29" s="7" t="s">
        <v>64</v>
      </c>
      <c r="F29" s="7" t="s">
        <v>45</v>
      </c>
      <c r="G29" s="5" t="s">
        <v>28</v>
      </c>
      <c r="H29" s="5" t="s">
        <v>30</v>
      </c>
      <c r="I29" s="8">
        <v>45272</v>
      </c>
      <c r="J29" s="9">
        <v>52</v>
      </c>
      <c r="K29" s="10">
        <v>707.64</v>
      </c>
      <c r="L29" s="11">
        <f t="shared" si="1"/>
        <v>36797.279999999999</v>
      </c>
      <c r="M29" s="37">
        <v>0.25</v>
      </c>
      <c r="N29" s="11">
        <f t="shared" si="0"/>
        <v>45996.6</v>
      </c>
      <c r="O29" s="21"/>
      <c r="P29" s="7" t="s">
        <v>81</v>
      </c>
      <c r="Q29" s="7" t="s">
        <v>82</v>
      </c>
    </row>
    <row r="30" spans="2:17" x14ac:dyDescent="0.3">
      <c r="B30" s="5">
        <v>2024</v>
      </c>
      <c r="C30" s="5">
        <v>23</v>
      </c>
      <c r="D30" s="6" t="s">
        <v>70</v>
      </c>
      <c r="E30" s="7" t="s">
        <v>72</v>
      </c>
      <c r="F30" s="7" t="s">
        <v>71</v>
      </c>
      <c r="G30" s="5" t="s">
        <v>28</v>
      </c>
      <c r="H30" s="5" t="s">
        <v>30</v>
      </c>
      <c r="I30" s="8">
        <v>45518</v>
      </c>
      <c r="J30" s="9">
        <v>836</v>
      </c>
      <c r="K30" s="10">
        <v>707.64</v>
      </c>
      <c r="L30" s="11">
        <f t="shared" ref="L30" si="8">J30*K30</f>
        <v>591587.04</v>
      </c>
      <c r="M30" s="37">
        <v>0.25</v>
      </c>
      <c r="N30" s="11">
        <f t="shared" ref="N30" si="9">L30+(L30*M30)</f>
        <v>739483.8</v>
      </c>
      <c r="O30" s="21"/>
      <c r="P30" s="7" t="s">
        <v>81</v>
      </c>
      <c r="Q30" s="7" t="s">
        <v>82</v>
      </c>
    </row>
    <row r="31" spans="2:17" ht="15.6" x14ac:dyDescent="0.3">
      <c r="B31" s="5">
        <v>2024</v>
      </c>
      <c r="C31" s="5">
        <v>24</v>
      </c>
      <c r="D31" s="6" t="s">
        <v>86</v>
      </c>
      <c r="E31" s="7" t="s">
        <v>87</v>
      </c>
      <c r="F31" s="7" t="s">
        <v>45</v>
      </c>
      <c r="G31" s="5" t="s">
        <v>88</v>
      </c>
      <c r="H31" s="5" t="s">
        <v>30</v>
      </c>
      <c r="I31" s="8">
        <v>45271</v>
      </c>
      <c r="J31" s="34"/>
      <c r="K31" s="35"/>
      <c r="L31" s="36"/>
      <c r="M31" s="38">
        <v>1</v>
      </c>
      <c r="N31" s="36">
        <v>96833.33</v>
      </c>
      <c r="O31" s="21"/>
      <c r="P31" s="7" t="s">
        <v>83</v>
      </c>
      <c r="Q31" s="7" t="s">
        <v>84</v>
      </c>
    </row>
    <row r="32" spans="2:17" x14ac:dyDescent="0.3">
      <c r="B32" s="5">
        <v>2024</v>
      </c>
      <c r="C32" s="5">
        <v>25</v>
      </c>
      <c r="D32" s="6" t="s">
        <v>89</v>
      </c>
      <c r="E32" s="7" t="s">
        <v>90</v>
      </c>
      <c r="F32" s="7" t="s">
        <v>45</v>
      </c>
      <c r="G32" s="5" t="s">
        <v>29</v>
      </c>
      <c r="H32" s="5" t="s">
        <v>30</v>
      </c>
      <c r="I32" s="8">
        <v>45154</v>
      </c>
      <c r="J32" s="9">
        <v>4095</v>
      </c>
      <c r="K32" s="10">
        <v>705.6</v>
      </c>
      <c r="L32" s="11">
        <f t="shared" ref="L32" si="10">J32*K32</f>
        <v>2889432</v>
      </c>
      <c r="M32" s="16">
        <v>1</v>
      </c>
      <c r="N32" s="11">
        <f t="shared" ref="N32" si="11">L32+(L32*M32)</f>
        <v>5778864</v>
      </c>
      <c r="O32" s="21"/>
      <c r="P32" s="33" t="s">
        <v>85</v>
      </c>
      <c r="Q32" s="33" t="s">
        <v>84</v>
      </c>
    </row>
    <row r="33" spans="3:15" ht="18" customHeight="1" x14ac:dyDescent="0.3">
      <c r="I33" s="3" t="s">
        <v>35</v>
      </c>
      <c r="J33" s="14">
        <f>SUM(J8:J32)</f>
        <v>20956.7</v>
      </c>
      <c r="K33" s="4"/>
      <c r="L33" s="15">
        <f>SUM(L8:L32)</f>
        <v>14821445.388</v>
      </c>
      <c r="N33" s="15">
        <f>SUM(N8:N32)</f>
        <v>26345988.812000006</v>
      </c>
      <c r="O33" s="20"/>
    </row>
    <row r="36" spans="3:15" x14ac:dyDescent="0.3">
      <c r="F36" t="s">
        <v>39</v>
      </c>
      <c r="J36" t="s">
        <v>36</v>
      </c>
      <c r="K36" s="1">
        <f ca="1">TODAY()</f>
        <v>45648</v>
      </c>
    </row>
    <row r="37" spans="3:15" x14ac:dyDescent="0.3">
      <c r="F37" s="24" t="s">
        <v>38</v>
      </c>
      <c r="G37" s="24"/>
    </row>
    <row r="38" spans="3:15" x14ac:dyDescent="0.3">
      <c r="F38" s="25" t="s">
        <v>37</v>
      </c>
      <c r="G38" s="25"/>
    </row>
    <row r="39" spans="3:15" x14ac:dyDescent="0.3">
      <c r="F39" s="2"/>
      <c r="G39" s="2"/>
    </row>
    <row r="40" spans="3:15" x14ac:dyDescent="0.3">
      <c r="C40" s="23"/>
      <c r="D40" s="23"/>
    </row>
    <row r="41" spans="3:15" x14ac:dyDescent="0.3">
      <c r="C41" s="23"/>
      <c r="D41" s="23"/>
      <c r="F41" s="23"/>
      <c r="G41" s="23"/>
    </row>
    <row r="42" spans="3:15" x14ac:dyDescent="0.3">
      <c r="F42" s="23"/>
      <c r="G42" s="23"/>
    </row>
  </sheetData>
  <mergeCells count="8">
    <mergeCell ref="E3:O4"/>
    <mergeCell ref="B3:D4"/>
    <mergeCell ref="F42:G42"/>
    <mergeCell ref="C41:D41"/>
    <mergeCell ref="C40:D40"/>
    <mergeCell ref="F37:G37"/>
    <mergeCell ref="F38:G38"/>
    <mergeCell ref="F41:G41"/>
  </mergeCells>
  <pageMargins left="0.51181102362204722" right="0" top="0.78740157480314965" bottom="0.78740157480314965" header="0.31496062992125984" footer="0.31496062992125984"/>
  <pageSetup paperSize="9" scale="5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6"/>
  <sheetViews>
    <sheetView showGridLines="0" zoomScale="115" zoomScaleNormal="115" workbookViewId="0">
      <selection activeCell="F32" sqref="F32"/>
    </sheetView>
  </sheetViews>
  <sheetFormatPr defaultRowHeight="14.4" x14ac:dyDescent="0.3"/>
  <cols>
    <col min="1" max="1" width="20" customWidth="1"/>
    <col min="2" max="2" width="22.88671875" customWidth="1"/>
  </cols>
  <sheetData>
    <row r="3" spans="1:2" x14ac:dyDescent="0.3">
      <c r="A3" s="17" t="s">
        <v>6</v>
      </c>
      <c r="B3" t="s">
        <v>44</v>
      </c>
    </row>
    <row r="4" spans="1:2" x14ac:dyDescent="0.3">
      <c r="A4" s="18" t="s">
        <v>7</v>
      </c>
      <c r="B4" s="19">
        <v>1856276.875</v>
      </c>
    </row>
    <row r="5" spans="1:2" x14ac:dyDescent="0.3">
      <c r="A5" s="18" t="s">
        <v>8</v>
      </c>
      <c r="B5" s="19">
        <v>3116534.35</v>
      </c>
    </row>
    <row r="6" spans="1:2" x14ac:dyDescent="0.3">
      <c r="A6" s="18" t="s">
        <v>43</v>
      </c>
      <c r="B6" s="19">
        <v>4972811.2249999996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Mensuração</vt:lpstr>
      <vt:lpstr>Dashbords</vt:lpstr>
      <vt:lpstr>Mensuração!Area_de_impressao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Jonathas Gomes Marques</dc:creator>
  <cp:lastModifiedBy>Jonathas Marques</cp:lastModifiedBy>
  <cp:lastPrinted>2024-12-22T06:47:50Z</cp:lastPrinted>
  <dcterms:created xsi:type="dcterms:W3CDTF">2022-12-21T18:57:02Z</dcterms:created>
  <dcterms:modified xsi:type="dcterms:W3CDTF">2024-12-22T21:50:48Z</dcterms:modified>
</cp:coreProperties>
</file>