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1. Recadastramento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K51" i="2" s="1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38" i="4" l="1"/>
  <c r="K42" i="4" s="1"/>
  <c r="K72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<sst xmlns="http://schemas.openxmlformats.org/spreadsheetml/2006/main" count="342" uniqueCount="201">
  <si>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</si>
  <si>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</si>
  <si>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</si>
  <si>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</si>
  <si>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</si>
  <si>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</si>
  <si>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</si>
  <si>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</si>
  <si>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</si>
  <si>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</si>
  <si>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</si>
  <si>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</si>
  <si>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</si>
  <si>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</si>
  <si>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</si>
  <si>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</si>
  <si>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</si>
  <si>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</si>
  <si>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</si>
  <si>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</si>
  <si>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</si>
  <si>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</si>
  <si>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</si>
  <si>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</si>
  <si>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</si>
  <si>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</si>
  <si>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</si>
  <si>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</si>
  <si>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</si>
  <si>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</si>
  <si>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</si>
  <si>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</si>
  <si>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</si>
  <si>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</si>
  <si>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</si>
  <si>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</si>
  <si>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</si>
  <si>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</si>
  <si>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</si>
  <si>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</si>
  <si>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</si>
  <si>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</si>
  <si>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</si>
  <si>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</si>
  <si>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</si>
  <si>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</si>
  <si>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</si>
  <si>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</si>
  <si>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</si>
  <si>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</si>
  <si>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</si>
  <si>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</si>
  <si>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</si>
  <si>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</si>
  <si>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</si>
  <si>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</si>
  <si>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</si>
  <si>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</si>
  <si>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</si>
  <si>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</si>
  <si>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</si>
  <si>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</si>
  <si>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</si>
  <si>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</si>
  <si>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</si>
  <si>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</si>
  <si>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</si>
  <si>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</si>
  <si>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</si>
  <si>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</si>
  <si>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</si>
  <si>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</si>
  <si>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</si>
  <si>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</si>
  <si>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</si>
  <si>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</si>
  <si>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</si>
  <si>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</si>
  <si>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</si>
  <si>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</si>
  <si>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</si>
  <si>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</si>
  <si>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</si>
  <si>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</si>
  <si>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</si>
  <si>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</si>
  <si>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</si>
  <si>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</si>
  <si>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</si>
  <si>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</si>
  <si>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</si>
  <si>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</si>
  <si>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</si>
  <si>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</si>
  <si>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</si>
  <si>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</si>
  <si>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</si>
  <si>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</si>
  <si>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</si>
  <si>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</si>
  <si>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</si>
  <si>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</si>
  <si>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</si>
  <si>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</si>
  <si>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</si>
  <si>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</si>
  <si>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</si>
  <si>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</si>
  <si>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</si>
  <si>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</si>
  <si>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</si>
  <si>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</si>
  <si>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</si>
  <si>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</si>
  <si>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</si>
  <si>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</si>
  <si>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</si>
  <si>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</si>
  <si>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</si>
  <si>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</si>
  <si>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</si>
  <si>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</si>
  <si>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</si>
  <si>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</si>
  <si>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</si>
  <si>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</si>
  <si>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</si>
  <si>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</si>
  <si>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</si>
  <si>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</si>
  <si>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</si>
  <si>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</si>
  <si>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</si>
  <si>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</si>
  <si>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</si>
  <si>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</si>
  <si>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</si>
  <si>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</si>
  <si>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</si>
  <si>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</si>
  <si>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</si>
  <si>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</si>
  <si>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</si>
  <si>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</si>
  <si>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</si>
  <si>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</si>
  <si>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</si>
  <si>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</si>
  <si>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</si>
  <si>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</si>
  <si>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</si>
  <si>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</si>
  <si>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</si>
  <si>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</si>
  <si>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</si>
  <si>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</si>
  <si>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</si>
  <si>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</si>
  <si>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</si>
  <si>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</si>
  <si>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</si>
  <si>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</si>
  <si>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</si>
  <si>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</si>
  <si>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</si>
  <si>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</si>
  <si>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</si>
  <si>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</si>
  <si>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</si>
  <si>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</si>
  <si>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</si>
  <si>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</si>
  <si>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</si>
  <si>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</si>
  <si>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t>Detalhada (IFPUG)</t>
  </si>
  <si>
    <t>Recadastramento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</si>
  <si>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Recadastramento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</si>
  <si>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 xml:space="preserve">1 - Identificar e mensurar as funções de dados e de transação;
2 - Identificar e mensurar as fronteiras da aplicação;
3- Versão 2.11.11-b - 2.11.7-b.api
</t>
  </si>
  <si>
    <t>Ciclo</t>
  </si>
  <si>
    <t>Etapas</t>
  </si>
  <si>
    <t>Exercício</t>
  </si>
  <si>
    <t>Público Alvo</t>
  </si>
  <si>
    <t>Regularização de Servidores</t>
  </si>
  <si>
    <t>Órgãos</t>
  </si>
  <si>
    <t>Servidor</t>
  </si>
  <si>
    <t>Usuários</t>
  </si>
  <si>
    <t>Validar - Arquivo / Documentos</t>
  </si>
  <si>
    <t>Validar Vínculo</t>
  </si>
  <si>
    <t>Endereço</t>
  </si>
  <si>
    <t>Prefeitura de Cuiabá</t>
  </si>
  <si>
    <t>Prefeitura de Cuiabá - Cargo</t>
  </si>
  <si>
    <t>Prefeitura de Cuiabá - Endereço</t>
  </si>
  <si>
    <t>Prefeitura de Cuiabá - Servidor</t>
  </si>
  <si>
    <t>Prefeitura de Cuiabá - Vínculo</t>
  </si>
  <si>
    <t>Perfil de Usuários</t>
  </si>
  <si>
    <t>Auditoria</t>
  </si>
  <si>
    <t>Cadastro de Chefia</t>
  </si>
  <si>
    <t>Cadastro de UECMP</t>
  </si>
  <si>
    <t>Unidade</t>
  </si>
  <si>
    <t>Importação - Bases Externas</t>
  </si>
  <si>
    <t>Órgãos Vinculados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</si>
</sst>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0.76190476190476186</c:v>
                </c:pt>
                <c:pt idx="4">
                  <c:v>0.23809523809523808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21" sqref="A21:V2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147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175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147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147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174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175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45271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 t="s">
        <v>171</v>
      </c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>
        <v>45271</v>
      </c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176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177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173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C53" sqref="C53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Recadastramento</v>
      </c>
      <c r="B4" s="150" t="str">
        <f>Contagem!A8&amp;" : "&amp;Contagem!F8</f>
        <v>Projeto : Recadastramento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147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>Revisor : Jonathas Gomes Marques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147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147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178</v>
      </c>
      <c r="B9" s="4" t="s">
        <v>98</v>
      </c>
      <c r="C9" s="4" t="s">
        <v>41</v>
      </c>
      <c r="D9" s="7"/>
      <c r="E9" s="7"/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22" t="str">
        <f t="shared" si="3"/>
        <v>L</v>
      </c>
      <c r="J9" s="7" t="str">
        <f t="shared" si="4"/>
        <v>ALII</v>
      </c>
      <c r="K9" s="9">
        <f t="shared" si="5"/>
        <v>7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0"/>
      <c r="N9" s="10"/>
      <c r="O9" s="6"/>
    </row>
    <row r="10" spans="1:15" x14ac:dyDescent="0.2">
      <c r="A10" s="126"/>
      <c r="B10" s="4"/>
      <c r="C10" s="4"/>
      <c r="D10" s="7"/>
      <c r="E10" s="7"/>
      <c r="F10" s="8" t="str">
        <f t="shared" ref="F10" si="6">IF(ISBLANK(B10),"",IF(I10="L","Baixa",IF(I10="A","Média",IF(I10="","","Alta"))))</f>
        <v/>
      </c>
      <c r="G10" s="7" t="str">
        <f t="shared" ref="G10" si="7">CONCATENATE(B10,I10)</f>
        <v/>
      </c>
      <c r="H10" s="5" t="str">
        <f t="shared" ref="H10" si="8">IF(ISBLANK(B10),"",IF(B10="ALI",IF(I10="L",7,IF(I10="A",10,15)),IF(B10="AIE",IF(I10="L",5,IF(I10="A",7,10)),IF(B10="SE",IF(I10="L",4,IF(I10="A",5,7)),IF(OR(B10="EE",B10="CE"),IF(I10="L",3,IF(I10="A",4,6)),0)))))</f>
        <v/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7" t="str">
        <f t="shared" ref="J10" si="10">CONCATENATE(B10,C10)</f>
        <v/>
      </c>
      <c r="K10" s="9" t="str">
        <f t="shared" ref="K10" si="11">IF(OR(H10="",H10=0),L10,H10)</f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179</v>
      </c>
      <c r="B11" s="4" t="s">
        <v>98</v>
      </c>
      <c r="C11" s="4" t="s">
        <v>41</v>
      </c>
      <c r="D11" s="7"/>
      <c r="E11" s="7"/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22" t="str">
        <f t="shared" si="3"/>
        <v>L</v>
      </c>
      <c r="J11" s="7" t="str">
        <f t="shared" si="4"/>
        <v>ALII</v>
      </c>
      <c r="K11" s="9">
        <f t="shared" si="5"/>
        <v>7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ref="F12" si="12">IF(ISBLANK(B12),"",IF(I12="L","Baixa",IF(I12="A","Média",IF(I12="","","Alta"))))</f>
        <v/>
      </c>
      <c r="G12" s="7" t="str">
        <f t="shared" ref="G12" si="13">CONCATENATE(B12,I12)</f>
        <v/>
      </c>
      <c r="H12" s="5" t="str">
        <f t="shared" ref="H12" si="14">IF(ISBLANK(B12),"",IF(B12="ALI",IF(I12="L",7,IF(I12="A",10,15)),IF(B12="AIE",IF(I12="L",5,IF(I12="A",7,10)),IF(B12="SE",IF(I12="L",4,IF(I12="A",5,7)),IF(OR(B12="EE",B12="CE"),IF(I12="L",3,IF(I12="A",4,6)),0)))))</f>
        <v/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/>
      </c>
      <c r="J12" s="7" t="str">
        <f t="shared" ref="J12" si="16">CONCATENATE(B12,C12)</f>
        <v/>
      </c>
      <c r="K12" s="9" t="str">
        <f t="shared" ref="K12" si="17">IF(OR(H12="",H12=0),L12,H12)</f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6" t="s">
        <v>180</v>
      </c>
      <c r="B13" s="4" t="s">
        <v>99</v>
      </c>
      <c r="C13" s="4" t="s">
        <v>41</v>
      </c>
      <c r="D13" s="7"/>
      <c r="E13" s="7"/>
      <c r="F13" s="8" t="str">
        <f t="shared" si="0"/>
        <v>Baixa</v>
      </c>
      <c r="G13" s="7" t="str">
        <f t="shared" si="1"/>
        <v>AIEL</v>
      </c>
      <c r="H13" s="5">
        <f t="shared" si="2"/>
        <v>5</v>
      </c>
      <c r="I13" s="122" t="str">
        <f t="shared" si="3"/>
        <v>L</v>
      </c>
      <c r="J13" s="7" t="str">
        <f t="shared" si="4"/>
        <v>AIEI</v>
      </c>
      <c r="K13" s="9">
        <f t="shared" si="5"/>
        <v>5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5" x14ac:dyDescent="0.2">
      <c r="A14" s="126"/>
      <c r="B14" s="4"/>
      <c r="C14" s="4"/>
      <c r="D14" s="7"/>
      <c r="E14" s="7"/>
      <c r="F14" s="8" t="str">
        <f t="shared" si="0"/>
        <v/>
      </c>
      <c r="G14" s="7" t="str">
        <f t="shared" si="1"/>
        <v/>
      </c>
      <c r="H14" s="5" t="str">
        <f t="shared" si="2"/>
        <v/>
      </c>
      <c r="I14" s="122" t="str">
        <f t="shared" si="3"/>
        <v/>
      </c>
      <c r="J14" s="7" t="str">
        <f t="shared" si="4"/>
        <v/>
      </c>
      <c r="K14" s="9" t="str">
        <f t="shared" si="5"/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181</v>
      </c>
      <c r="B15" s="4" t="s">
        <v>99</v>
      </c>
      <c r="C15" s="4" t="s">
        <v>41</v>
      </c>
      <c r="D15" s="7"/>
      <c r="E15" s="7"/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22" t="str">
        <f t="shared" si="3"/>
        <v>L</v>
      </c>
      <c r="J15" s="7" t="str">
        <f t="shared" si="4"/>
        <v>AIEI</v>
      </c>
      <c r="K15" s="9">
        <f t="shared" si="5"/>
        <v>5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ref="F16:F19" si="18">IF(ISBLANK(B16),"",IF(I16="L","Baixa",IF(I16="A","Média",IF(I16="","","Alta"))))</f>
        <v/>
      </c>
      <c r="G16" s="7" t="str">
        <f t="shared" ref="G16:G19" si="19">CONCATENATE(B16,I16)</f>
        <v/>
      </c>
      <c r="H16" s="5" t="str">
        <f t="shared" ref="H16:H19" si="20">IF(ISBLANK(B16),"",IF(B16="ALI",IF(I16="L",7,IF(I16="A",10,15)),IF(B16="AIE",IF(I16="L",5,IF(I16="A",7,10)),IF(B16="SE",IF(I16="L",4,IF(I16="A",5,7)),IF(OR(B16="EE",B16="CE"),IF(I16="L",3,IF(I16="A",4,6)),0)))))</f>
        <v/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/>
      </c>
      <c r="J16" s="7" t="str">
        <f t="shared" ref="J16:J19" si="22">CONCATENATE(B16,C16)</f>
        <v/>
      </c>
      <c r="K16" s="9" t="str">
        <f t="shared" ref="K16:K19" si="23">IF(OR(H16="",H16=0),L16,H16)</f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6" t="s">
        <v>182</v>
      </c>
      <c r="B17" s="4" t="s">
        <v>98</v>
      </c>
      <c r="C17" s="4" t="s">
        <v>41</v>
      </c>
      <c r="D17" s="7"/>
      <c r="E17" s="7"/>
      <c r="F17" s="8" t="str">
        <f t="shared" si="18"/>
        <v>Baixa</v>
      </c>
      <c r="G17" s="7" t="str">
        <f t="shared" si="19"/>
        <v>ALIL</v>
      </c>
      <c r="H17" s="5">
        <f t="shared" si="20"/>
        <v>7</v>
      </c>
      <c r="I17" s="122" t="str">
        <f t="shared" si="21"/>
        <v>L</v>
      </c>
      <c r="J17" s="7" t="str">
        <f t="shared" si="22"/>
        <v>ALII</v>
      </c>
      <c r="K17" s="9">
        <f t="shared" si="23"/>
        <v>7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7</v>
      </c>
      <c r="M17" s="10"/>
      <c r="N17" s="10"/>
      <c r="O17" s="6"/>
    </row>
    <row r="18" spans="1:15" x14ac:dyDescent="0.2">
      <c r="A18" s="126"/>
      <c r="B18" s="4"/>
      <c r="C18" s="4"/>
      <c r="D18" s="7"/>
      <c r="E18" s="7"/>
      <c r="F18" s="8" t="str">
        <f t="shared" ref="F18" si="24">IF(ISBLANK(B18),"",IF(I18="L","Baixa",IF(I18="A","Média",IF(I18="","","Alta"))))</f>
        <v/>
      </c>
      <c r="G18" s="7" t="str">
        <f t="shared" ref="G18" si="25">CONCATENATE(B18,I18)</f>
        <v/>
      </c>
      <c r="H18" s="5" t="str">
        <f t="shared" ref="H18" si="26">IF(ISBLANK(B18),"",IF(B18="ALI",IF(I18="L",7,IF(I18="A",10,15)),IF(B18="AIE",IF(I18="L",5,IF(I18="A",7,10)),IF(B18="SE",IF(I18="L",4,IF(I18="A",5,7)),IF(OR(B18="EE",B18="CE"),IF(I18="L",3,IF(I18="A",4,6)),0)))))</f>
        <v/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/>
      </c>
      <c r="J18" s="7" t="str">
        <f t="shared" ref="J18" si="28">CONCATENATE(B18,C18)</f>
        <v/>
      </c>
      <c r="K18" s="9" t="str">
        <f t="shared" ref="K18" si="29">IF(OR(H18="",H18=0),L18,H18)</f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26" t="s">
        <v>183</v>
      </c>
      <c r="B19" s="4" t="s">
        <v>99</v>
      </c>
      <c r="C19" s="4" t="s">
        <v>41</v>
      </c>
      <c r="D19" s="7"/>
      <c r="E19" s="7"/>
      <c r="F19" s="8" t="str">
        <f t="shared" si="18"/>
        <v>Baixa</v>
      </c>
      <c r="G19" s="7" t="str">
        <f t="shared" si="19"/>
        <v>AIEL</v>
      </c>
      <c r="H19" s="5">
        <f t="shared" si="20"/>
        <v>5</v>
      </c>
      <c r="I19" s="122" t="str">
        <f t="shared" si="21"/>
        <v>L</v>
      </c>
      <c r="J19" s="7" t="str">
        <f t="shared" si="22"/>
        <v>AIEI</v>
      </c>
      <c r="K19" s="9">
        <f t="shared" si="23"/>
        <v>5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5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23" si="30">IF(ISBLANK(B20),"",IF(I20="L","Baixa",IF(I20="A","Média",IF(I20="","","Alta"))))</f>
        <v/>
      </c>
      <c r="G20" s="7" t="str">
        <f t="shared" ref="G20:G23" si="31">CONCATENATE(B20,I20)</f>
        <v/>
      </c>
      <c r="H20" s="5" t="str">
        <f t="shared" ref="H20:H23" si="32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23" si="34">CONCATENATE(B20,C20)</f>
        <v/>
      </c>
      <c r="K20" s="9" t="str">
        <f t="shared" ref="K20:K23" si="35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184</v>
      </c>
      <c r="B21" s="4" t="s">
        <v>99</v>
      </c>
      <c r="C21" s="4" t="s">
        <v>41</v>
      </c>
      <c r="D21" s="7"/>
      <c r="E21" s="7"/>
      <c r="F21" s="8" t="str">
        <f t="shared" si="30"/>
        <v>Baixa</v>
      </c>
      <c r="G21" s="7" t="str">
        <f t="shared" si="31"/>
        <v>AIEL</v>
      </c>
      <c r="H21" s="5">
        <f t="shared" si="32"/>
        <v>5</v>
      </c>
      <c r="I21" s="122" t="str">
        <f t="shared" si="33"/>
        <v>L</v>
      </c>
      <c r="J21" s="7" t="str">
        <f t="shared" si="34"/>
        <v>AIEI</v>
      </c>
      <c r="K21" s="9">
        <f t="shared" si="35"/>
        <v>5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5</v>
      </c>
      <c r="M21" s="10"/>
      <c r="N21" s="10"/>
      <c r="O21" s="6"/>
    </row>
    <row r="22" spans="1:15" x14ac:dyDescent="0.2">
      <c r="A22" s="126"/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6" t="s">
        <v>185</v>
      </c>
      <c r="B23" s="4" t="s">
        <v>98</v>
      </c>
      <c r="C23" s="4" t="s">
        <v>41</v>
      </c>
      <c r="D23" s="7"/>
      <c r="E23" s="7"/>
      <c r="F23" s="8" t="str">
        <f t="shared" si="30"/>
        <v>Baixa</v>
      </c>
      <c r="G23" s="7" t="str">
        <f t="shared" si="31"/>
        <v>ALIL</v>
      </c>
      <c r="H23" s="5">
        <f t="shared" si="32"/>
        <v>7</v>
      </c>
      <c r="I23" s="122" t="str">
        <f t="shared" si="33"/>
        <v>L</v>
      </c>
      <c r="J23" s="7" t="str">
        <f t="shared" si="34"/>
        <v>ALII</v>
      </c>
      <c r="K23" s="9">
        <f t="shared" si="35"/>
        <v>7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7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186</v>
      </c>
      <c r="B25" s="4" t="s">
        <v>98</v>
      </c>
      <c r="C25" s="4" t="s">
        <v>41</v>
      </c>
      <c r="D25" s="7"/>
      <c r="E25" s="7"/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22" t="str">
        <f t="shared" si="3"/>
        <v>L</v>
      </c>
      <c r="J25" s="7" t="str">
        <f t="shared" si="4"/>
        <v>ALII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/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 t="s">
        <v>187</v>
      </c>
      <c r="B27" s="4" t="s">
        <v>98</v>
      </c>
      <c r="C27" s="4" t="s">
        <v>41</v>
      </c>
      <c r="D27" s="7"/>
      <c r="E27" s="7"/>
      <c r="F27" s="8" t="str">
        <f t="shared" si="0"/>
        <v>Baixa</v>
      </c>
      <c r="G27" s="7" t="str">
        <f t="shared" si="1"/>
        <v>ALIL</v>
      </c>
      <c r="H27" s="5">
        <f t="shared" si="2"/>
        <v>7</v>
      </c>
      <c r="I27" s="122" t="str">
        <f t="shared" si="3"/>
        <v>L</v>
      </c>
      <c r="J27" s="7" t="str">
        <f t="shared" si="4"/>
        <v>ALII</v>
      </c>
      <c r="K27" s="9">
        <f t="shared" si="5"/>
        <v>7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7</v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188</v>
      </c>
      <c r="B29" s="4" t="s">
        <v>99</v>
      </c>
      <c r="C29" s="4" t="s">
        <v>41</v>
      </c>
      <c r="D29" s="7"/>
      <c r="E29" s="7"/>
      <c r="F29" s="8" t="str">
        <f t="shared" ref="F29:F31" si="36">IF(ISBLANK(B29),"",IF(I29="L","Baixa",IF(I29="A","Média",IF(I29="","","Alta"))))</f>
        <v>Baixa</v>
      </c>
      <c r="G29" s="7" t="str">
        <f t="shared" ref="G29:G31" si="37">CONCATENATE(B29,I29)</f>
        <v>AIEL</v>
      </c>
      <c r="H29" s="5">
        <f t="shared" ref="H29:H31" si="38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1" si="40">CONCATENATE(B29,C29)</f>
        <v>AIEI</v>
      </c>
      <c r="K29" s="9">
        <f t="shared" ref="K29:K31" si="41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 t="s">
        <v>189</v>
      </c>
      <c r="B31" s="4" t="s">
        <v>98</v>
      </c>
      <c r="C31" s="4" t="s">
        <v>41</v>
      </c>
      <c r="D31" s="7"/>
      <c r="E31" s="7"/>
      <c r="F31" s="8" t="str">
        <f t="shared" si="36"/>
        <v>Baixa</v>
      </c>
      <c r="G31" s="7" t="str">
        <f t="shared" si="37"/>
        <v>ALIL</v>
      </c>
      <c r="H31" s="5">
        <f t="shared" si="38"/>
        <v>7</v>
      </c>
      <c r="I31" s="122" t="str">
        <f t="shared" si="39"/>
        <v>L</v>
      </c>
      <c r="J31" s="7" t="str">
        <f t="shared" si="40"/>
        <v>ALII</v>
      </c>
      <c r="K31" s="9">
        <f t="shared" si="41"/>
        <v>7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7</v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 t="s">
        <v>190</v>
      </c>
      <c r="B33" s="4" t="s">
        <v>98</v>
      </c>
      <c r="C33" s="4" t="s">
        <v>41</v>
      </c>
      <c r="D33" s="7"/>
      <c r="E33" s="7"/>
      <c r="F33" s="8" t="str">
        <f t="shared" si="0"/>
        <v>Baixa</v>
      </c>
      <c r="G33" s="7" t="str">
        <f t="shared" si="1"/>
        <v>ALIL</v>
      </c>
      <c r="H33" s="5">
        <f t="shared" si="2"/>
        <v>7</v>
      </c>
      <c r="I33" s="122" t="str">
        <f t="shared" si="3"/>
        <v>L</v>
      </c>
      <c r="J33" s="7" t="str">
        <f t="shared" si="4"/>
        <v>ALII</v>
      </c>
      <c r="K33" s="9">
        <f t="shared" si="5"/>
        <v>7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 t="s">
        <v>191</v>
      </c>
      <c r="B35" s="4" t="s">
        <v>98</v>
      </c>
      <c r="C35" s="4" t="s">
        <v>41</v>
      </c>
      <c r="D35" s="7"/>
      <c r="E35" s="7"/>
      <c r="F35" s="8" t="str">
        <f t="shared" si="0"/>
        <v>Baixa</v>
      </c>
      <c r="G35" s="7" t="str">
        <f t="shared" si="1"/>
        <v>ALIL</v>
      </c>
      <c r="H35" s="5">
        <f t="shared" si="2"/>
        <v>7</v>
      </c>
      <c r="I35" s="122" t="str">
        <f t="shared" si="3"/>
        <v>L</v>
      </c>
      <c r="J35" s="7" t="str">
        <f t="shared" si="4"/>
        <v>ALII</v>
      </c>
      <c r="K35" s="9">
        <f t="shared" si="5"/>
        <v>7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 t="s">
        <v>192</v>
      </c>
      <c r="B37" s="4" t="s">
        <v>98</v>
      </c>
      <c r="C37" s="4" t="s">
        <v>41</v>
      </c>
      <c r="D37" s="7"/>
      <c r="E37" s="7"/>
      <c r="F37" s="8" t="str">
        <f t="shared" si="0"/>
        <v>Baixa</v>
      </c>
      <c r="G37" s="7" t="str">
        <f t="shared" si="1"/>
        <v>ALIL</v>
      </c>
      <c r="H37" s="5">
        <f t="shared" si="2"/>
        <v>7</v>
      </c>
      <c r="I37" s="122" t="str">
        <f t="shared" si="3"/>
        <v>L</v>
      </c>
      <c r="J37" s="7" t="str">
        <f t="shared" si="4"/>
        <v>ALII</v>
      </c>
      <c r="K37" s="9">
        <f t="shared" si="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 t="s">
        <v>193</v>
      </c>
      <c r="B39" s="4" t="s">
        <v>98</v>
      </c>
      <c r="C39" s="4" t="s">
        <v>41</v>
      </c>
      <c r="D39" s="7"/>
      <c r="E39" s="7"/>
      <c r="F39" s="8" t="str">
        <f t="shared" si="0"/>
        <v>Baixa</v>
      </c>
      <c r="G39" s="7" t="str">
        <f t="shared" si="1"/>
        <v>ALIL</v>
      </c>
      <c r="H39" s="5">
        <f t="shared" si="2"/>
        <v>7</v>
      </c>
      <c r="I39" s="122" t="str">
        <f t="shared" si="3"/>
        <v>L</v>
      </c>
      <c r="J39" s="7" t="str">
        <f t="shared" si="4"/>
        <v>ALII</v>
      </c>
      <c r="K39" s="9">
        <f t="shared" si="5"/>
        <v>7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7</v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 t="s">
        <v>194</v>
      </c>
      <c r="B41" s="4" t="s">
        <v>98</v>
      </c>
      <c r="C41" s="4" t="s">
        <v>41</v>
      </c>
      <c r="D41" s="7"/>
      <c r="E41" s="7"/>
      <c r="F41" s="8" t="str">
        <f t="shared" si="0"/>
        <v>Baixa</v>
      </c>
      <c r="G41" s="7" t="str">
        <f t="shared" si="1"/>
        <v>ALIL</v>
      </c>
      <c r="H41" s="5">
        <f t="shared" si="2"/>
        <v>7</v>
      </c>
      <c r="I41" s="122" t="str">
        <f t="shared" si="3"/>
        <v>L</v>
      </c>
      <c r="J41" s="7" t="str">
        <f t="shared" si="4"/>
        <v>ALII</v>
      </c>
      <c r="K41" s="9">
        <f t="shared" si="5"/>
        <v>7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 t="s">
        <v>195</v>
      </c>
      <c r="B43" s="4" t="s">
        <v>99</v>
      </c>
      <c r="C43" s="4" t="s">
        <v>41</v>
      </c>
      <c r="D43" s="7"/>
      <c r="E43" s="7"/>
      <c r="F43" s="8" t="str">
        <f t="shared" si="0"/>
        <v>Baixa</v>
      </c>
      <c r="G43" s="7" t="str">
        <f t="shared" si="1"/>
        <v>AIEL</v>
      </c>
      <c r="H43" s="5">
        <f t="shared" si="2"/>
        <v>5</v>
      </c>
      <c r="I43" s="122" t="str">
        <f t="shared" si="3"/>
        <v>L</v>
      </c>
      <c r="J43" s="7" t="str">
        <f t="shared" si="4"/>
        <v>AIEI</v>
      </c>
      <c r="K43" s="9">
        <f t="shared" si="5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 t="s">
        <v>196</v>
      </c>
      <c r="B45" s="4" t="s">
        <v>98</v>
      </c>
      <c r="C45" s="4" t="s">
        <v>41</v>
      </c>
      <c r="D45" s="7"/>
      <c r="E45" s="7"/>
      <c r="F45" s="8" t="str">
        <f t="shared" si="0"/>
        <v>Baixa</v>
      </c>
      <c r="G45" s="7" t="str">
        <f t="shared" si="1"/>
        <v>ALIL</v>
      </c>
      <c r="H45" s="5">
        <f t="shared" si="2"/>
        <v>7</v>
      </c>
      <c r="I45" s="122" t="str">
        <f t="shared" si="3"/>
        <v>L</v>
      </c>
      <c r="J45" s="7" t="str">
        <f t="shared" si="4"/>
        <v>ALII</v>
      </c>
      <c r="K45" s="9">
        <f t="shared" si="5"/>
        <v>7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7</v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 t="s">
        <v>197</v>
      </c>
      <c r="B47" s="4" t="s">
        <v>98</v>
      </c>
      <c r="C47" s="4" t="s">
        <v>41</v>
      </c>
      <c r="D47" s="7"/>
      <c r="E47" s="7"/>
      <c r="F47" s="8" t="str">
        <f t="shared" si="0"/>
        <v>Baixa</v>
      </c>
      <c r="G47" s="7" t="str">
        <f t="shared" si="1"/>
        <v>ALIL</v>
      </c>
      <c r="H47" s="5">
        <f t="shared" si="2"/>
        <v>7</v>
      </c>
      <c r="I47" s="122" t="str">
        <f t="shared" si="3"/>
        <v>L</v>
      </c>
      <c r="J47" s="7" t="str">
        <f t="shared" si="4"/>
        <v>ALII</v>
      </c>
      <c r="K47" s="9">
        <f t="shared" si="5"/>
        <v>7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7</v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 t="s">
        <v>198</v>
      </c>
      <c r="B49" s="4" t="s">
        <v>99</v>
      </c>
      <c r="C49" s="4" t="s">
        <v>41</v>
      </c>
      <c r="D49" s="7"/>
      <c r="E49" s="7"/>
      <c r="F49" s="8" t="str">
        <f t="shared" si="0"/>
        <v>Baixa</v>
      </c>
      <c r="G49" s="7" t="str">
        <f t="shared" si="1"/>
        <v>AIEL</v>
      </c>
      <c r="H49" s="5">
        <f t="shared" si="2"/>
        <v>5</v>
      </c>
      <c r="I49" s="122" t="str">
        <f t="shared" si="3"/>
        <v>L</v>
      </c>
      <c r="J49" s="7" t="str">
        <f t="shared" si="4"/>
        <v>AIEI</v>
      </c>
      <c r="K49" s="9">
        <f t="shared" si="5"/>
        <v>5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5</v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 t="s">
        <v>199</v>
      </c>
      <c r="B51" s="4" t="s">
        <v>98</v>
      </c>
      <c r="C51" s="4" t="s">
        <v>41</v>
      </c>
      <c r="D51" s="7"/>
      <c r="E51" s="7"/>
      <c r="F51" s="8" t="str">
        <f t="shared" si="0"/>
        <v>Baixa</v>
      </c>
      <c r="G51" s="7" t="str">
        <f t="shared" si="1"/>
        <v>ALIL</v>
      </c>
      <c r="H51" s="5">
        <f t="shared" si="2"/>
        <v>7</v>
      </c>
      <c r="I51" s="122" t="str">
        <f t="shared" si="3"/>
        <v>L</v>
      </c>
      <c r="J51" s="7" t="str">
        <f t="shared" si="4"/>
        <v>ALII</v>
      </c>
      <c r="K51" s="9">
        <f t="shared" si="5"/>
        <v>7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7</v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 t="s">
        <v>200</v>
      </c>
      <c r="B53" s="4" t="s">
        <v>98</v>
      </c>
      <c r="C53" s="4" t="s">
        <v>41</v>
      </c>
      <c r="D53" s="7"/>
      <c r="E53" s="7"/>
      <c r="F53" s="8" t="str">
        <f t="shared" ref="F53" si="54">IF(ISBLANK(B53),"",IF(I53="L","Baixa",IF(I53="A","Média",IF(I53="","","Alta"))))</f>
        <v>Baixa</v>
      </c>
      <c r="G53" s="7" t="str">
        <f t="shared" ref="G53" si="55">CONCATENATE(B53,I53)</f>
        <v>ALIL</v>
      </c>
      <c r="H53" s="5">
        <f t="shared" ref="H53" si="56">IF(ISBLANK(B53),"",IF(B53="ALI",IF(I53="L",7,IF(I53="A",10,15)),IF(B53="AIE",IF(I53="L",5,IF(I53="A",7,10)),IF(B53="SE",IF(I53="L",4,IF(I53="A",5,7)),IF(OR(B53="EE",B53="CE"),IF(I53="L",3,IF(I53="A",4,6)),0)))))</f>
        <v>7</v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7" t="str">
        <f t="shared" ref="J53" si="58">CONCATENATE(B53,C53)</f>
        <v>ALII</v>
      </c>
      <c r="K53" s="9">
        <f t="shared" ref="K53" si="59">IF(OR(H53="",H53=0),L53,H53)</f>
        <v>7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7</v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60"/>
        <v/>
      </c>
      <c r="G61" s="7" t="str">
        <f t="shared" si="61"/>
        <v/>
      </c>
      <c r="H61" s="5" t="str">
        <f t="shared" si="62"/>
        <v/>
      </c>
      <c r="I61" s="122" t="str">
        <f t="shared" si="63"/>
        <v/>
      </c>
      <c r="J61" s="7" t="str">
        <f t="shared" si="64"/>
        <v/>
      </c>
      <c r="K61" s="9" t="str">
        <f t="shared" si="6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66">IF(ISBLANK(B63),"",IF(I63="L","Baixa",IF(I63="A","Média",IF(I63="","","Alta"))))</f>
        <v/>
      </c>
      <c r="G63" s="7" t="str">
        <f t="shared" ref="G63:G65" si="67">CONCATENATE(B63,I63)</f>
        <v/>
      </c>
      <c r="H63" s="5" t="str">
        <f t="shared" ref="H63:H65" si="68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0">CONCATENATE(B63,C63)</f>
        <v/>
      </c>
      <c r="K63" s="9" t="str">
        <f t="shared" ref="K63:K65" si="7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6"/>
        <v/>
      </c>
      <c r="G65" s="7" t="str">
        <f t="shared" si="67"/>
        <v/>
      </c>
      <c r="H65" s="5" t="str">
        <f t="shared" si="68"/>
        <v/>
      </c>
      <c r="I65" s="122" t="str">
        <f t="shared" si="69"/>
        <v/>
      </c>
      <c r="J65" s="7" t="str">
        <f t="shared" si="70"/>
        <v/>
      </c>
      <c r="K65" s="9" t="str">
        <f t="shared" si="7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ref="F67" si="72">IF(ISBLANK(B67),"",IF(I67="L","Baixa",IF(I67="A","Média",IF(I67="","","Alta"))))</f>
        <v/>
      </c>
      <c r="G67" s="7" t="str">
        <f t="shared" ref="G67" si="73">CONCATENATE(B67,I67)</f>
        <v/>
      </c>
      <c r="H67" s="5" t="str">
        <f t="shared" ref="H67" si="74">IF(ISBLANK(B67),"",IF(B67="ALI",IF(I67="L",7,IF(I67="A",10,15)),IF(B67="AIE",IF(I67="L",5,IF(I67="A",7,10)),IF(B67="SE",IF(I67="L",4,IF(I67="A",5,7)),IF(OR(B67="EE",B67="CE"),IF(I67="L",3,IF(I67="A",4,6)),0)))))</f>
        <v/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76">CONCATENATE(B67,C67)</f>
        <v/>
      </c>
      <c r="K67" s="9" t="str">
        <f t="shared" ref="K67" si="7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78"/>
        <v/>
      </c>
      <c r="G69" s="7" t="str">
        <f t="shared" si="79"/>
        <v/>
      </c>
      <c r="H69" s="5" t="str">
        <f t="shared" si="80"/>
        <v/>
      </c>
      <c r="I69" s="122" t="str">
        <f t="shared" si="81"/>
        <v/>
      </c>
      <c r="J69" s="7" t="str">
        <f t="shared" si="82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" si="84">IF(ISBLANK(B71),"",IF(I71="L","Baixa",IF(I71="A","Média",IF(I71="","","Alta"))))</f>
        <v/>
      </c>
      <c r="G71" s="7" t="str">
        <f t="shared" ref="G71" si="85">CONCATENATE(B71,I71)</f>
        <v/>
      </c>
      <c r="H71" s="5" t="str">
        <f t="shared" ref="H71" si="86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" si="88">CONCATENATE(B71,C71)</f>
        <v/>
      </c>
      <c r="K71" s="9" t="str">
        <f t="shared" ref="K71" si="89">IF(OR(H71="",H71=0),L71,H71)</f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78"/>
        <v/>
      </c>
      <c r="G73" s="7" t="str">
        <f t="shared" si="79"/>
        <v/>
      </c>
      <c r="H73" s="5" t="str">
        <f t="shared" si="80"/>
        <v/>
      </c>
      <c r="I73" s="122" t="str">
        <f t="shared" si="81"/>
        <v/>
      </c>
      <c r="J73" s="7" t="str">
        <f t="shared" si="82"/>
        <v/>
      </c>
      <c r="K73" s="9" t="str">
        <f t="shared" si="8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78"/>
        <v/>
      </c>
      <c r="G75" s="7" t="str">
        <f t="shared" si="79"/>
        <v/>
      </c>
      <c r="H75" s="5" t="str">
        <f t="shared" si="80"/>
        <v/>
      </c>
      <c r="I75" s="122" t="str">
        <f t="shared" si="81"/>
        <v/>
      </c>
      <c r="J75" s="7" t="str">
        <f t="shared" si="82"/>
        <v/>
      </c>
      <c r="K75" s="9" t="str">
        <f t="shared" si="8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147</v>
      </c>
      <c r="K4" s="107">
        <f>IF(H4="",COUNTIF(Funções!C$8:C$628,G4)*I4,H4*J4)</f>
        <v>147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Recadastramento</v>
      </c>
      <c r="B4" s="168"/>
      <c r="C4" s="168"/>
      <c r="D4" s="168"/>
      <c r="E4" s="168"/>
      <c r="F4" s="147" t="str">
        <f>Contagem!A8&amp;" : "&amp;Contagem!F8</f>
        <v>Projeto : Recadastramento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0</v>
      </c>
      <c r="L10" s="56"/>
    </row>
    <row r="11" spans="1:12" ht="13.5" x14ac:dyDescent="0.25">
      <c r="A11" s="57"/>
      <c r="B11" s="51"/>
      <c r="C11" s="52">
        <f>COUNTIF(Funções!G8:G628,"EEA")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>
        <f>IF($G$45&lt;&gt;0,G14/$G$45,"")</f>
        <v>0</v>
      </c>
      <c r="I14" s="61"/>
      <c r="J14" s="54"/>
      <c r="K14" s="55">
        <f>SUM(K10:K13)</f>
        <v>0</v>
      </c>
      <c r="L14" s="36">
        <f>IF('Sumário 2'!L11&lt;&gt;0,K14/'Sumário 2'!L11,"")</f>
        <v>0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0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16</v>
      </c>
      <c r="D31" s="51"/>
      <c r="E31" s="51" t="s">
        <v>124</v>
      </c>
      <c r="F31" s="51" t="s">
        <v>133</v>
      </c>
      <c r="G31" s="52">
        <f>C31*7</f>
        <v>112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112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16</v>
      </c>
      <c r="D35" s="51"/>
      <c r="E35" s="51"/>
      <c r="F35" s="60" t="s">
        <v>131</v>
      </c>
      <c r="G35" s="52">
        <f>SUM(G31:G33)</f>
        <v>112</v>
      </c>
      <c r="H35" s="34">
        <f>IF($G$45&lt;&gt;0,G35/$G$45,"")</f>
        <v>0.76190476190476186</v>
      </c>
      <c r="I35" s="61"/>
      <c r="J35" s="54"/>
      <c r="K35" s="55">
        <f>SUM(K31:K34)</f>
        <v>112</v>
      </c>
      <c r="L35" s="36">
        <f>IF('Sumário 2'!L11&lt;&gt;0,K35/'Sumário 2'!L11,"")</f>
        <v>0.76190476190476186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7</v>
      </c>
      <c r="D38" s="51"/>
      <c r="E38" s="51" t="s">
        <v>124</v>
      </c>
      <c r="F38" s="51" t="s">
        <v>132</v>
      </c>
      <c r="G38" s="52">
        <f>C38*5</f>
        <v>35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35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7</v>
      </c>
      <c r="D42" s="51"/>
      <c r="E42" s="51"/>
      <c r="F42" s="60" t="s">
        <v>131</v>
      </c>
      <c r="G42" s="52">
        <f>SUM(G38:G40)</f>
        <v>35</v>
      </c>
      <c r="H42" s="34">
        <f>IF($G$45&lt;&gt;0,G42/$G$45,"")</f>
        <v>0.23809523809523808</v>
      </c>
      <c r="I42" s="61"/>
      <c r="J42" s="54"/>
      <c r="K42" s="55">
        <f>SUM(K38:K41)</f>
        <v>35</v>
      </c>
      <c r="L42" s="36">
        <f>IF('Sumário 2'!L11&lt;&gt;0,K42/'Sumário 2'!L11,"")</f>
        <v>0.23809523809523808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147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147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665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Recadastramento</v>
      </c>
      <c r="B4" s="168"/>
      <c r="C4" s="168"/>
      <c r="D4" s="168"/>
      <c r="E4" s="168"/>
      <c r="F4" s="147" t="str">
        <f>Contagem!A8&amp;" : "&amp;Contagem!F8</f>
        <v>Projeto : Recadastramento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23</v>
      </c>
      <c r="F10" s="109">
        <f>SUMIF(Funções!$C$8:$C$628,Deflatores!G4,Funções!$H$8:$H$628)</f>
        <v>147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147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147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147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2023-12-11T21:09:53Z</dcterms:modified>
</cp:coreProperties>
</file>