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J:\1-SUPERINTENDENCIA DE TI SETORIAL\PROJETOS\Inventário de Ativos Intangíveis\2023\1. Medições\15. Agendamento SGA\"/>
    </mc:Choice>
  </mc:AlternateContent>
  <bookViews>
    <workbookView xWindow="0" yWindow="0" windowWidth="18045" windowHeight="9525" tabRatio="340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52511"/>
</workbook>
</file>

<file path=xl/calcChain.xml><?xml version="1.0" encoding="utf-8"?>
<calcChain xmlns="http://schemas.openxmlformats.org/spreadsheetml/2006/main">
  <c r="J15" i="2" l="1"/>
  <c r="I15" i="2"/>
  <c r="H15" i="2" s="1"/>
  <c r="J13" i="2"/>
  <c r="I13" i="2"/>
  <c r="H13" i="2" s="1"/>
  <c r="J11" i="2"/>
  <c r="I11" i="2"/>
  <c r="H11" i="2" s="1"/>
  <c r="L15" i="2" l="1"/>
  <c r="K15" i="2"/>
  <c r="F15" i="2"/>
  <c r="G15" i="2"/>
  <c r="L13" i="2"/>
  <c r="K13" i="2"/>
  <c r="G13" i="2"/>
  <c r="F13" i="2"/>
  <c r="K11" i="2"/>
  <c r="L11" i="2"/>
  <c r="G11" i="2"/>
  <c r="F11" i="2"/>
  <c r="F43" i="2"/>
  <c r="H43" i="2"/>
  <c r="I43" i="2"/>
  <c r="G43" i="2" s="1"/>
  <c r="J43" i="2"/>
  <c r="L43" i="2"/>
  <c r="K43" i="2" l="1"/>
  <c r="J33" i="2"/>
  <c r="I33" i="2"/>
  <c r="H33" i="2" s="1"/>
  <c r="L33" i="2" l="1"/>
  <c r="K33" i="2" s="1"/>
  <c r="F33" i="2"/>
  <c r="G33" i="2"/>
  <c r="J14" i="2"/>
  <c r="I14" i="2"/>
  <c r="H14" i="2" s="1"/>
  <c r="L14" i="2" l="1"/>
  <c r="K14" i="2" s="1"/>
  <c r="F14" i="2"/>
  <c r="G14" i="2"/>
  <c r="J74" i="2"/>
  <c r="I74" i="2"/>
  <c r="G74" i="2" s="1"/>
  <c r="J21" i="2"/>
  <c r="I21" i="2"/>
  <c r="G21" i="2" s="1"/>
  <c r="J22" i="2"/>
  <c r="I22" i="2"/>
  <c r="G22" i="2" s="1"/>
  <c r="F74" i="2" l="1"/>
  <c r="H74" i="2"/>
  <c r="F22" i="2"/>
  <c r="H21" i="2"/>
  <c r="H22" i="2"/>
  <c r="L22" i="2" s="1"/>
  <c r="F21" i="2"/>
  <c r="J26" i="2"/>
  <c r="I26" i="2"/>
  <c r="G26" i="2" s="1"/>
  <c r="J187" i="2"/>
  <c r="I187" i="2"/>
  <c r="G187" i="2" s="1"/>
  <c r="J186" i="2"/>
  <c r="I186" i="2"/>
  <c r="G186" i="2" s="1"/>
  <c r="J185" i="2"/>
  <c r="I185" i="2"/>
  <c r="G185" i="2" s="1"/>
  <c r="J184" i="2"/>
  <c r="I184" i="2"/>
  <c r="H184" i="2" s="1"/>
  <c r="J183" i="2"/>
  <c r="I183" i="2"/>
  <c r="G183" i="2" s="1"/>
  <c r="J191" i="2"/>
  <c r="I191" i="2"/>
  <c r="G191" i="2" s="1"/>
  <c r="J190" i="2"/>
  <c r="I190" i="2"/>
  <c r="G190" i="2" s="1"/>
  <c r="J189" i="2"/>
  <c r="I189" i="2"/>
  <c r="G189" i="2" s="1"/>
  <c r="J188" i="2"/>
  <c r="I188" i="2"/>
  <c r="H188" i="2" s="1"/>
  <c r="J193" i="2"/>
  <c r="I193" i="2"/>
  <c r="G193" i="2" s="1"/>
  <c r="J192" i="2"/>
  <c r="I192" i="2"/>
  <c r="G192" i="2" s="1"/>
  <c r="L194" i="2"/>
  <c r="J194" i="2"/>
  <c r="I194" i="2"/>
  <c r="G194" i="2" s="1"/>
  <c r="H194" i="2"/>
  <c r="F194" i="2"/>
  <c r="J222" i="2"/>
  <c r="I222" i="2"/>
  <c r="G222" i="2" s="1"/>
  <c r="J221" i="2"/>
  <c r="I221" i="2"/>
  <c r="G221" i="2" s="1"/>
  <c r="J220" i="2"/>
  <c r="I220" i="2"/>
  <c r="F220" i="2" s="1"/>
  <c r="J219" i="2"/>
  <c r="I219" i="2"/>
  <c r="G219" i="2" s="1"/>
  <c r="J218" i="2"/>
  <c r="I218" i="2"/>
  <c r="G218" i="2" s="1"/>
  <c r="J217" i="2"/>
  <c r="I217" i="2"/>
  <c r="G217" i="2" s="1"/>
  <c r="L223" i="2"/>
  <c r="J223" i="2"/>
  <c r="I223" i="2"/>
  <c r="G223" i="2" s="1"/>
  <c r="H223" i="2"/>
  <c r="F223" i="2"/>
  <c r="J103" i="2"/>
  <c r="I103" i="2"/>
  <c r="G103" i="2" s="1"/>
  <c r="J102" i="2"/>
  <c r="I102" i="2"/>
  <c r="G102" i="2" s="1"/>
  <c r="J101" i="2"/>
  <c r="I101" i="2"/>
  <c r="G101" i="2" s="1"/>
  <c r="J104" i="2"/>
  <c r="I104" i="2"/>
  <c r="G104" i="2" s="1"/>
  <c r="J98" i="2"/>
  <c r="I98" i="2"/>
  <c r="G98" i="2" s="1"/>
  <c r="J97" i="2"/>
  <c r="I97" i="2"/>
  <c r="G97" i="2" s="1"/>
  <c r="J99" i="2"/>
  <c r="I99" i="2"/>
  <c r="G99" i="2" s="1"/>
  <c r="J96" i="2"/>
  <c r="I96" i="2"/>
  <c r="G96" i="2" s="1"/>
  <c r="J95" i="2"/>
  <c r="I95" i="2"/>
  <c r="G95" i="2" s="1"/>
  <c r="J105" i="2"/>
  <c r="I105" i="2"/>
  <c r="G105" i="2" s="1"/>
  <c r="J100" i="2"/>
  <c r="I100" i="2"/>
  <c r="G100" i="2" s="1"/>
  <c r="J82" i="2"/>
  <c r="I82" i="2"/>
  <c r="G82" i="2" s="1"/>
  <c r="J88" i="2"/>
  <c r="I88" i="2"/>
  <c r="G88" i="2" s="1"/>
  <c r="J87" i="2"/>
  <c r="I87" i="2"/>
  <c r="G87" i="2" s="1"/>
  <c r="J86" i="2"/>
  <c r="I86" i="2"/>
  <c r="H86" i="2" s="1"/>
  <c r="L86" i="2" s="1"/>
  <c r="J85" i="2"/>
  <c r="I85" i="2"/>
  <c r="G85" i="2" s="1"/>
  <c r="J84" i="2"/>
  <c r="I84" i="2"/>
  <c r="G84" i="2" s="1"/>
  <c r="J83" i="2"/>
  <c r="I83" i="2"/>
  <c r="H83" i="2" s="1"/>
  <c r="L83" i="2" s="1"/>
  <c r="K83" i="2" s="1"/>
  <c r="J81" i="2"/>
  <c r="I81" i="2"/>
  <c r="G81" i="2" s="1"/>
  <c r="J92" i="2"/>
  <c r="I92" i="2"/>
  <c r="G92" i="2" s="1"/>
  <c r="J91" i="2"/>
  <c r="I91" i="2"/>
  <c r="G91" i="2" s="1"/>
  <c r="J90" i="2"/>
  <c r="I90" i="2"/>
  <c r="G90" i="2" s="1"/>
  <c r="J89" i="2"/>
  <c r="I89" i="2"/>
  <c r="G89" i="2" s="1"/>
  <c r="J93" i="2"/>
  <c r="I93" i="2"/>
  <c r="H93" i="2" s="1"/>
  <c r="L93" i="2" s="1"/>
  <c r="K93" i="2" s="1"/>
  <c r="J94" i="2"/>
  <c r="I94" i="2"/>
  <c r="G94" i="2" s="1"/>
  <c r="J56" i="2"/>
  <c r="I56" i="2"/>
  <c r="G56" i="2" s="1"/>
  <c r="J10" i="2"/>
  <c r="I10" i="2"/>
  <c r="G10" i="2" s="1"/>
  <c r="J65" i="2"/>
  <c r="I65" i="2"/>
  <c r="G65" i="2" s="1"/>
  <c r="J64" i="2"/>
  <c r="I64" i="2"/>
  <c r="G64" i="2" s="1"/>
  <c r="J63" i="2"/>
  <c r="I63" i="2"/>
  <c r="G63" i="2" s="1"/>
  <c r="J62" i="2"/>
  <c r="I62" i="2"/>
  <c r="G62" i="2" s="1"/>
  <c r="J61" i="2"/>
  <c r="I61" i="2"/>
  <c r="G61" i="2" s="1"/>
  <c r="J60" i="2"/>
  <c r="I60" i="2"/>
  <c r="H60" i="2" s="1"/>
  <c r="J59" i="2"/>
  <c r="I59" i="2"/>
  <c r="G59" i="2" s="1"/>
  <c r="J68" i="2"/>
  <c r="I68" i="2"/>
  <c r="G68" i="2" s="1"/>
  <c r="J67" i="2"/>
  <c r="I67" i="2"/>
  <c r="G67" i="2" s="1"/>
  <c r="J66" i="2"/>
  <c r="I66" i="2"/>
  <c r="H66" i="2" s="1"/>
  <c r="L66" i="2" s="1"/>
  <c r="K66" i="2" s="1"/>
  <c r="F82" i="2" l="1"/>
  <c r="H82" i="2"/>
  <c r="L82" i="2" s="1"/>
  <c r="L74" i="2"/>
  <c r="K74" i="2" s="1"/>
  <c r="H81" i="2"/>
  <c r="L81" i="2" s="1"/>
  <c r="F81" i="2"/>
  <c r="H59" i="2"/>
  <c r="L59" i="2" s="1"/>
  <c r="K59" i="2" s="1"/>
  <c r="H26" i="2"/>
  <c r="L26" i="2" s="1"/>
  <c r="F59" i="2"/>
  <c r="H56" i="2"/>
  <c r="L56" i="2" s="1"/>
  <c r="F56" i="2"/>
  <c r="F26" i="2"/>
  <c r="K22" i="2"/>
  <c r="L21" i="2"/>
  <c r="K21" i="2" s="1"/>
  <c r="F10" i="2"/>
  <c r="H10" i="2"/>
  <c r="L10" i="2" s="1"/>
  <c r="F185" i="2"/>
  <c r="H185" i="2"/>
  <c r="H183" i="2"/>
  <c r="F190" i="2"/>
  <c r="H190" i="2"/>
  <c r="F188" i="2"/>
  <c r="F191" i="2"/>
  <c r="H191" i="2"/>
  <c r="F184" i="2"/>
  <c r="F189" i="2"/>
  <c r="G184" i="2"/>
  <c r="H189" i="2"/>
  <c r="L189" i="2" s="1"/>
  <c r="H187" i="2"/>
  <c r="L188" i="2"/>
  <c r="K188" i="2" s="1"/>
  <c r="L184" i="2"/>
  <c r="K184" i="2" s="1"/>
  <c r="F183" i="2"/>
  <c r="F193" i="2"/>
  <c r="H193" i="2"/>
  <c r="L193" i="2" s="1"/>
  <c r="F187" i="2"/>
  <c r="F186" i="2"/>
  <c r="H186" i="2"/>
  <c r="L186" i="2" s="1"/>
  <c r="K186" i="2" s="1"/>
  <c r="F192" i="2"/>
  <c r="G188" i="2"/>
  <c r="H192" i="2"/>
  <c r="K194" i="2"/>
  <c r="H217" i="2"/>
  <c r="F218" i="2"/>
  <c r="G220" i="2"/>
  <c r="K223" i="2"/>
  <c r="H220" i="2"/>
  <c r="F217" i="2"/>
  <c r="F221" i="2"/>
  <c r="H221" i="2"/>
  <c r="L221" i="2" s="1"/>
  <c r="K221" i="2" s="1"/>
  <c r="F222" i="2"/>
  <c r="H218" i="2"/>
  <c r="F219" i="2"/>
  <c r="H222" i="2"/>
  <c r="H219" i="2"/>
  <c r="H101" i="2"/>
  <c r="L101" i="2" s="1"/>
  <c r="K101" i="2" s="1"/>
  <c r="H103" i="2"/>
  <c r="H104" i="2"/>
  <c r="L104" i="2" s="1"/>
  <c r="K104" i="2" s="1"/>
  <c r="F105" i="2"/>
  <c r="F102" i="2"/>
  <c r="H105" i="2"/>
  <c r="L105" i="2" s="1"/>
  <c r="K105" i="2" s="1"/>
  <c r="H102" i="2"/>
  <c r="F104" i="2"/>
  <c r="F101" i="2"/>
  <c r="F103" i="2"/>
  <c r="H96" i="2"/>
  <c r="L96" i="2" s="1"/>
  <c r="H98" i="2"/>
  <c r="L98" i="2" s="1"/>
  <c r="F95" i="2"/>
  <c r="H95" i="2"/>
  <c r="H97" i="2"/>
  <c r="F99" i="2"/>
  <c r="H99" i="2"/>
  <c r="H100" i="2"/>
  <c r="F98" i="2"/>
  <c r="F97" i="2"/>
  <c r="F96" i="2"/>
  <c r="F100" i="2"/>
  <c r="F93" i="2"/>
  <c r="G93" i="2"/>
  <c r="F83" i="2"/>
  <c r="F90" i="2"/>
  <c r="H94" i="2"/>
  <c r="L94" i="2" s="1"/>
  <c r="H84" i="2"/>
  <c r="L84" i="2" s="1"/>
  <c r="K84" i="2" s="1"/>
  <c r="H88" i="2"/>
  <c r="L88" i="2" s="1"/>
  <c r="K88" i="2" s="1"/>
  <c r="F85" i="2"/>
  <c r="H85" i="2"/>
  <c r="F94" i="2"/>
  <c r="F87" i="2"/>
  <c r="F89" i="2"/>
  <c r="H89" i="2"/>
  <c r="H91" i="2"/>
  <c r="L91" i="2" s="1"/>
  <c r="K91" i="2" s="1"/>
  <c r="F88" i="2"/>
  <c r="F92" i="2"/>
  <c r="G83" i="2"/>
  <c r="H92" i="2"/>
  <c r="L92" i="2" s="1"/>
  <c r="K92" i="2" s="1"/>
  <c r="H90" i="2"/>
  <c r="L90" i="2" s="1"/>
  <c r="F86" i="2"/>
  <c r="G86" i="2"/>
  <c r="H87" i="2"/>
  <c r="L87" i="2" s="1"/>
  <c r="K87" i="2" s="1"/>
  <c r="F84" i="2"/>
  <c r="F91" i="2"/>
  <c r="K86" i="2"/>
  <c r="H61" i="2"/>
  <c r="G60" i="2"/>
  <c r="H62" i="2"/>
  <c r="L62" i="2" s="1"/>
  <c r="F60" i="2"/>
  <c r="H64" i="2"/>
  <c r="F67" i="2"/>
  <c r="H67" i="2"/>
  <c r="L67" i="2" s="1"/>
  <c r="K67" i="2" s="1"/>
  <c r="H63" i="2"/>
  <c r="F64" i="2"/>
  <c r="F68" i="2"/>
  <c r="H68" i="2"/>
  <c r="L68" i="2" s="1"/>
  <c r="K68" i="2" s="1"/>
  <c r="F62" i="2"/>
  <c r="L60" i="2"/>
  <c r="K60" i="2" s="1"/>
  <c r="F61" i="2"/>
  <c r="F63" i="2"/>
  <c r="F65" i="2"/>
  <c r="H65" i="2"/>
  <c r="F66" i="2"/>
  <c r="G66" i="2"/>
  <c r="K82" i="2" l="1"/>
  <c r="K81" i="2"/>
  <c r="K26" i="2"/>
  <c r="K56" i="2"/>
  <c r="K10" i="2"/>
  <c r="L185" i="2"/>
  <c r="K185" i="2" s="1"/>
  <c r="L183" i="2"/>
  <c r="K183" i="2" s="1"/>
  <c r="K189" i="2"/>
  <c r="L187" i="2"/>
  <c r="K187" i="2" s="1"/>
  <c r="L191" i="2"/>
  <c r="K191" i="2" s="1"/>
  <c r="L190" i="2"/>
  <c r="K190" i="2" s="1"/>
  <c r="K193" i="2"/>
  <c r="L192" i="2"/>
  <c r="K192" i="2" s="1"/>
  <c r="L217" i="2"/>
  <c r="K217" i="2" s="1"/>
  <c r="L220" i="2"/>
  <c r="K220" i="2" s="1"/>
  <c r="K96" i="2"/>
  <c r="L219" i="2"/>
  <c r="K219" i="2" s="1"/>
  <c r="L222" i="2"/>
  <c r="K222" i="2" s="1"/>
  <c r="L218" i="2"/>
  <c r="K218" i="2" s="1"/>
  <c r="L103" i="2"/>
  <c r="K103" i="2" s="1"/>
  <c r="L97" i="2"/>
  <c r="K97" i="2" s="1"/>
  <c r="L102" i="2"/>
  <c r="K102" i="2" s="1"/>
  <c r="K98" i="2"/>
  <c r="L95" i="2"/>
  <c r="K95" i="2" s="1"/>
  <c r="L99" i="2"/>
  <c r="K99" i="2" s="1"/>
  <c r="L100" i="2"/>
  <c r="K100" i="2" s="1"/>
  <c r="L85" i="2"/>
  <c r="K85" i="2" s="1"/>
  <c r="L89" i="2"/>
  <c r="K89" i="2" s="1"/>
  <c r="K94" i="2"/>
  <c r="L64" i="2"/>
  <c r="K64" i="2" s="1"/>
  <c r="L63" i="2"/>
  <c r="K63" i="2" s="1"/>
  <c r="L61" i="2"/>
  <c r="K61" i="2" s="1"/>
  <c r="K90" i="2"/>
  <c r="K62" i="2"/>
  <c r="L65" i="2"/>
  <c r="K65" i="2" s="1"/>
  <c r="L106" i="2"/>
  <c r="J106" i="2"/>
  <c r="I106" i="2"/>
  <c r="G106" i="2" s="1"/>
  <c r="H106" i="2"/>
  <c r="F106" i="2"/>
  <c r="J180" i="2"/>
  <c r="I180" i="2"/>
  <c r="G180" i="2" s="1"/>
  <c r="J179" i="2"/>
  <c r="I179" i="2"/>
  <c r="G179" i="2" s="1"/>
  <c r="J178" i="2"/>
  <c r="I178" i="2"/>
  <c r="G178" i="2" s="1"/>
  <c r="J177" i="2"/>
  <c r="I177" i="2"/>
  <c r="G177" i="2" s="1"/>
  <c r="J176" i="2"/>
  <c r="I176" i="2"/>
  <c r="H176" i="2" s="1"/>
  <c r="L176" i="2" s="1"/>
  <c r="J175" i="2"/>
  <c r="I175" i="2"/>
  <c r="G175" i="2" s="1"/>
  <c r="L174" i="2"/>
  <c r="J174" i="2"/>
  <c r="I174" i="2"/>
  <c r="G174" i="2" s="1"/>
  <c r="H174" i="2"/>
  <c r="F174" i="2"/>
  <c r="J182" i="2"/>
  <c r="I182" i="2"/>
  <c r="G182" i="2" s="1"/>
  <c r="J181" i="2"/>
  <c r="I181" i="2"/>
  <c r="H181" i="2" s="1"/>
  <c r="L181" i="2" s="1"/>
  <c r="J25" i="2"/>
  <c r="I25" i="2"/>
  <c r="G25" i="2" s="1"/>
  <c r="J18" i="2"/>
  <c r="I18" i="2"/>
  <c r="G18" i="2" s="1"/>
  <c r="J24" i="2"/>
  <c r="I24" i="2"/>
  <c r="G24" i="2" s="1"/>
  <c r="J23" i="2"/>
  <c r="I23" i="2"/>
  <c r="G23" i="2" s="1"/>
  <c r="L152" i="2"/>
  <c r="J152" i="2"/>
  <c r="I152" i="2"/>
  <c r="G152" i="2" s="1"/>
  <c r="H152" i="2"/>
  <c r="F152" i="2"/>
  <c r="J126" i="2"/>
  <c r="I126" i="2"/>
  <c r="G126" i="2" s="1"/>
  <c r="J20" i="2"/>
  <c r="I20" i="2"/>
  <c r="G20" i="2" s="1"/>
  <c r="J19" i="2"/>
  <c r="I19" i="2"/>
  <c r="G19" i="2" s="1"/>
  <c r="H24" i="2" l="1"/>
  <c r="L24" i="2" s="1"/>
  <c r="F24" i="2"/>
  <c r="F23" i="2"/>
  <c r="H23" i="2"/>
  <c r="F19" i="2"/>
  <c r="H19" i="2"/>
  <c r="H18" i="2"/>
  <c r="L18" i="2" s="1"/>
  <c r="F18" i="2"/>
  <c r="K174" i="2"/>
  <c r="H178" i="2"/>
  <c r="L178" i="2" s="1"/>
  <c r="K178" i="2" s="1"/>
  <c r="H177" i="2"/>
  <c r="K152" i="2"/>
  <c r="F181" i="2"/>
  <c r="G181" i="2"/>
  <c r="H179" i="2"/>
  <c r="K106" i="2"/>
  <c r="H182" i="2"/>
  <c r="F182" i="2"/>
  <c r="K181" i="2"/>
  <c r="F180" i="2"/>
  <c r="H180" i="2"/>
  <c r="L180" i="2" s="1"/>
  <c r="F179" i="2"/>
  <c r="F178" i="2"/>
  <c r="F177" i="2"/>
  <c r="F176" i="2"/>
  <c r="G176" i="2"/>
  <c r="F175" i="2"/>
  <c r="H175" i="2"/>
  <c r="L175" i="2" s="1"/>
  <c r="K176" i="2"/>
  <c r="F25" i="2"/>
  <c r="H25" i="2"/>
  <c r="L25" i="2" s="1"/>
  <c r="F126" i="2"/>
  <c r="H126" i="2"/>
  <c r="F20" i="2"/>
  <c r="H20" i="2"/>
  <c r="K18" i="2" l="1"/>
  <c r="K24" i="2"/>
  <c r="L23" i="2"/>
  <c r="K23" i="2" s="1"/>
  <c r="L19" i="2"/>
  <c r="K19" i="2" s="1"/>
  <c r="K180" i="2"/>
  <c r="K175" i="2"/>
  <c r="L126" i="2"/>
  <c r="K126" i="2" s="1"/>
  <c r="L179" i="2"/>
  <c r="K179" i="2" s="1"/>
  <c r="L182" i="2"/>
  <c r="K182" i="2" s="1"/>
  <c r="L177" i="2"/>
  <c r="K177" i="2" s="1"/>
  <c r="K25" i="2"/>
  <c r="L20" i="2"/>
  <c r="K20" i="2" s="1"/>
  <c r="J34" i="2" l="1"/>
  <c r="I34" i="2"/>
  <c r="F34" i="2" s="1"/>
  <c r="J132" i="2"/>
  <c r="I132" i="2"/>
  <c r="G132" i="2" s="1"/>
  <c r="J123" i="2"/>
  <c r="I123" i="2"/>
  <c r="H123" i="2" s="1"/>
  <c r="J121" i="2"/>
  <c r="I121" i="2"/>
  <c r="G121" i="2" s="1"/>
  <c r="J120" i="2"/>
  <c r="I120" i="2"/>
  <c r="H120" i="2" s="1"/>
  <c r="J70" i="2"/>
  <c r="I70" i="2"/>
  <c r="G70" i="2" s="1"/>
  <c r="J31" i="2"/>
  <c r="I31" i="2"/>
  <c r="G31" i="2" s="1"/>
  <c r="J32" i="2"/>
  <c r="I32" i="2"/>
  <c r="G32" i="2" s="1"/>
  <c r="F120" i="2" l="1"/>
  <c r="H70" i="2"/>
  <c r="L70" i="2" s="1"/>
  <c r="F70" i="2"/>
  <c r="F132" i="2"/>
  <c r="H132" i="2"/>
  <c r="L132" i="2" s="1"/>
  <c r="H121" i="2"/>
  <c r="L121" i="2" s="1"/>
  <c r="H34" i="2"/>
  <c r="L34" i="2" s="1"/>
  <c r="K34" i="2" s="1"/>
  <c r="G34" i="2"/>
  <c r="L123" i="2"/>
  <c r="K123" i="2" s="1"/>
  <c r="F123" i="2"/>
  <c r="G123" i="2"/>
  <c r="F121" i="2"/>
  <c r="L120" i="2"/>
  <c r="K120" i="2" s="1"/>
  <c r="G120" i="2"/>
  <c r="H31" i="2"/>
  <c r="F31" i="2"/>
  <c r="H32" i="2"/>
  <c r="F32" i="2"/>
  <c r="K70" i="2" l="1"/>
  <c r="K132" i="2"/>
  <c r="K121" i="2"/>
  <c r="L31" i="2"/>
  <c r="K31" i="2" s="1"/>
  <c r="L32" i="2"/>
  <c r="K32" i="2" s="1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107" i="2"/>
  <c r="L160" i="2"/>
  <c r="L224" i="2"/>
  <c r="L225" i="2"/>
  <c r="L228" i="2"/>
  <c r="L229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8" i="2"/>
  <c r="G8" i="2" s="1"/>
  <c r="F8" i="2"/>
  <c r="J8" i="2"/>
  <c r="I9" i="2"/>
  <c r="G9" i="2" s="1"/>
  <c r="J9" i="2"/>
  <c r="I12" i="2"/>
  <c r="G12" i="2" s="1"/>
  <c r="J12" i="2"/>
  <c r="I16" i="2"/>
  <c r="G16" i="2" s="1"/>
  <c r="J16" i="2"/>
  <c r="I17" i="2"/>
  <c r="G17" i="2" s="1"/>
  <c r="J17" i="2"/>
  <c r="I27" i="2"/>
  <c r="G27" i="2" s="1"/>
  <c r="J27" i="2"/>
  <c r="I28" i="2"/>
  <c r="G28" i="2" s="1"/>
  <c r="J28" i="2"/>
  <c r="I29" i="2"/>
  <c r="G29" i="2" s="1"/>
  <c r="J29" i="2"/>
  <c r="I30" i="2"/>
  <c r="F30" i="2" s="1"/>
  <c r="J30" i="2"/>
  <c r="I35" i="2"/>
  <c r="G35" i="2" s="1"/>
  <c r="J35" i="2"/>
  <c r="I36" i="2"/>
  <c r="G36" i="2" s="1"/>
  <c r="J36" i="2"/>
  <c r="I37" i="2"/>
  <c r="H37" i="2" s="1"/>
  <c r="L37" i="2" s="1"/>
  <c r="J37" i="2"/>
  <c r="I38" i="2"/>
  <c r="G38" i="2" s="1"/>
  <c r="J38" i="2"/>
  <c r="I39" i="2"/>
  <c r="G39" i="2" s="1"/>
  <c r="J39" i="2"/>
  <c r="I40" i="2"/>
  <c r="F40" i="2" s="1"/>
  <c r="J40" i="2"/>
  <c r="I41" i="2"/>
  <c r="G41" i="2" s="1"/>
  <c r="J41" i="2"/>
  <c r="I42" i="2"/>
  <c r="G42" i="2" s="1"/>
  <c r="J42" i="2"/>
  <c r="I44" i="2"/>
  <c r="G44" i="2" s="1"/>
  <c r="J44" i="2"/>
  <c r="I45" i="2"/>
  <c r="G45" i="2" s="1"/>
  <c r="J45" i="2"/>
  <c r="I46" i="2"/>
  <c r="G46" i="2" s="1"/>
  <c r="J46" i="2"/>
  <c r="I47" i="2"/>
  <c r="H47" i="2" s="1"/>
  <c r="L47" i="2" s="1"/>
  <c r="J47" i="2"/>
  <c r="I48" i="2"/>
  <c r="G48" i="2" s="1"/>
  <c r="J48" i="2"/>
  <c r="I49" i="2"/>
  <c r="G49" i="2" s="1"/>
  <c r="J49" i="2"/>
  <c r="I50" i="2"/>
  <c r="G50" i="2" s="1"/>
  <c r="J50" i="2"/>
  <c r="I51" i="2"/>
  <c r="G51" i="2" s="1"/>
  <c r="J51" i="2"/>
  <c r="I52" i="2"/>
  <c r="G52" i="2" s="1"/>
  <c r="J52" i="2"/>
  <c r="I53" i="2"/>
  <c r="G53" i="2" s="1"/>
  <c r="J53" i="2"/>
  <c r="I54" i="2"/>
  <c r="G54" i="2" s="1"/>
  <c r="J54" i="2"/>
  <c r="I55" i="2"/>
  <c r="G55" i="2" s="1"/>
  <c r="J55" i="2"/>
  <c r="I57" i="2"/>
  <c r="G57" i="2" s="1"/>
  <c r="J57" i="2"/>
  <c r="I58" i="2"/>
  <c r="G58" i="2" s="1"/>
  <c r="J58" i="2"/>
  <c r="I69" i="2"/>
  <c r="G69" i="2" s="1"/>
  <c r="J69" i="2"/>
  <c r="I71" i="2"/>
  <c r="G71" i="2" s="1"/>
  <c r="J71" i="2"/>
  <c r="I72" i="2"/>
  <c r="G72" i="2" s="1"/>
  <c r="J72" i="2"/>
  <c r="I73" i="2"/>
  <c r="G73" i="2" s="1"/>
  <c r="J73" i="2"/>
  <c r="I75" i="2"/>
  <c r="G75" i="2" s="1"/>
  <c r="J75" i="2"/>
  <c r="I76" i="2"/>
  <c r="G76" i="2" s="1"/>
  <c r="J76" i="2"/>
  <c r="I77" i="2"/>
  <c r="G77" i="2" s="1"/>
  <c r="J77" i="2"/>
  <c r="I78" i="2"/>
  <c r="G78" i="2" s="1"/>
  <c r="J78" i="2"/>
  <c r="I79" i="2"/>
  <c r="G79" i="2" s="1"/>
  <c r="J79" i="2"/>
  <c r="I80" i="2"/>
  <c r="G80" i="2" s="1"/>
  <c r="J80" i="2"/>
  <c r="F107" i="2"/>
  <c r="H107" i="2"/>
  <c r="I107" i="2"/>
  <c r="G107" i="2" s="1"/>
  <c r="J107" i="2"/>
  <c r="I108" i="2"/>
  <c r="G108" i="2" s="1"/>
  <c r="J108" i="2"/>
  <c r="I109" i="2"/>
  <c r="F109" i="2" s="1"/>
  <c r="J109" i="2"/>
  <c r="I110" i="2"/>
  <c r="G110" i="2" s="1"/>
  <c r="J110" i="2"/>
  <c r="I111" i="2"/>
  <c r="G111" i="2" s="1"/>
  <c r="J111" i="2"/>
  <c r="I112" i="2"/>
  <c r="G112" i="2" s="1"/>
  <c r="J112" i="2"/>
  <c r="I113" i="2"/>
  <c r="G113" i="2" s="1"/>
  <c r="J113" i="2"/>
  <c r="I114" i="2"/>
  <c r="G114" i="2" s="1"/>
  <c r="J114" i="2"/>
  <c r="I115" i="2"/>
  <c r="F115" i="2" s="1"/>
  <c r="J115" i="2"/>
  <c r="I116" i="2"/>
  <c r="G116" i="2" s="1"/>
  <c r="J116" i="2"/>
  <c r="I117" i="2"/>
  <c r="G117" i="2" s="1"/>
  <c r="J117" i="2"/>
  <c r="I118" i="2"/>
  <c r="G118" i="2" s="1"/>
  <c r="J118" i="2"/>
  <c r="I119" i="2"/>
  <c r="H119" i="2" s="1"/>
  <c r="L119" i="2" s="1"/>
  <c r="J119" i="2"/>
  <c r="I122" i="2"/>
  <c r="G122" i="2" s="1"/>
  <c r="J122" i="2"/>
  <c r="I124" i="2"/>
  <c r="G124" i="2" s="1"/>
  <c r="J124" i="2"/>
  <c r="I125" i="2"/>
  <c r="G125" i="2" s="1"/>
  <c r="J125" i="2"/>
  <c r="I127" i="2"/>
  <c r="G127" i="2" s="1"/>
  <c r="J127" i="2"/>
  <c r="I128" i="2"/>
  <c r="G128" i="2" s="1"/>
  <c r="J128" i="2"/>
  <c r="I129" i="2"/>
  <c r="G129" i="2" s="1"/>
  <c r="J129" i="2"/>
  <c r="I130" i="2"/>
  <c r="G130" i="2" s="1"/>
  <c r="J130" i="2"/>
  <c r="I131" i="2"/>
  <c r="G131" i="2" s="1"/>
  <c r="J131" i="2"/>
  <c r="I133" i="2"/>
  <c r="G133" i="2" s="1"/>
  <c r="J133" i="2"/>
  <c r="I134" i="2"/>
  <c r="G134" i="2" s="1"/>
  <c r="J134" i="2"/>
  <c r="I135" i="2"/>
  <c r="G135" i="2" s="1"/>
  <c r="J135" i="2"/>
  <c r="I136" i="2"/>
  <c r="G136" i="2" s="1"/>
  <c r="J136" i="2"/>
  <c r="I137" i="2"/>
  <c r="G137" i="2" s="1"/>
  <c r="J137" i="2"/>
  <c r="I138" i="2"/>
  <c r="G138" i="2" s="1"/>
  <c r="J138" i="2"/>
  <c r="I139" i="2"/>
  <c r="G139" i="2" s="1"/>
  <c r="J139" i="2"/>
  <c r="I140" i="2"/>
  <c r="G140" i="2" s="1"/>
  <c r="J140" i="2"/>
  <c r="I141" i="2"/>
  <c r="G141" i="2" s="1"/>
  <c r="J141" i="2"/>
  <c r="I142" i="2"/>
  <c r="G142" i="2" s="1"/>
  <c r="J142" i="2"/>
  <c r="I143" i="2"/>
  <c r="G143" i="2" s="1"/>
  <c r="J143" i="2"/>
  <c r="I144" i="2"/>
  <c r="G144" i="2" s="1"/>
  <c r="J144" i="2"/>
  <c r="I145" i="2"/>
  <c r="G145" i="2" s="1"/>
  <c r="J145" i="2"/>
  <c r="I146" i="2"/>
  <c r="G146" i="2" s="1"/>
  <c r="J146" i="2"/>
  <c r="I147" i="2"/>
  <c r="G147" i="2" s="1"/>
  <c r="J147" i="2"/>
  <c r="I148" i="2"/>
  <c r="G148" i="2" s="1"/>
  <c r="J148" i="2"/>
  <c r="I149" i="2"/>
  <c r="G149" i="2" s="1"/>
  <c r="J149" i="2"/>
  <c r="I150" i="2"/>
  <c r="G150" i="2" s="1"/>
  <c r="J150" i="2"/>
  <c r="I151" i="2"/>
  <c r="G151" i="2" s="1"/>
  <c r="J151" i="2"/>
  <c r="I153" i="2"/>
  <c r="G153" i="2" s="1"/>
  <c r="J153" i="2"/>
  <c r="I154" i="2"/>
  <c r="G154" i="2" s="1"/>
  <c r="J154" i="2"/>
  <c r="I155" i="2"/>
  <c r="G155" i="2" s="1"/>
  <c r="J155" i="2"/>
  <c r="I156" i="2"/>
  <c r="G156" i="2" s="1"/>
  <c r="J156" i="2"/>
  <c r="I157" i="2"/>
  <c r="G157" i="2" s="1"/>
  <c r="J157" i="2"/>
  <c r="I158" i="2"/>
  <c r="G158" i="2" s="1"/>
  <c r="J158" i="2"/>
  <c r="I159" i="2"/>
  <c r="G159" i="2" s="1"/>
  <c r="J159" i="2"/>
  <c r="F160" i="2"/>
  <c r="H160" i="2"/>
  <c r="I160" i="2"/>
  <c r="G160" i="2" s="1"/>
  <c r="J160" i="2"/>
  <c r="I161" i="2"/>
  <c r="G161" i="2" s="1"/>
  <c r="J161" i="2"/>
  <c r="I162" i="2"/>
  <c r="G162" i="2" s="1"/>
  <c r="J162" i="2"/>
  <c r="I163" i="2"/>
  <c r="G163" i="2" s="1"/>
  <c r="J163" i="2"/>
  <c r="I164" i="2"/>
  <c r="G164" i="2" s="1"/>
  <c r="J164" i="2"/>
  <c r="I165" i="2"/>
  <c r="G165" i="2" s="1"/>
  <c r="J165" i="2"/>
  <c r="I166" i="2"/>
  <c r="G166" i="2" s="1"/>
  <c r="J166" i="2"/>
  <c r="I167" i="2"/>
  <c r="G167" i="2" s="1"/>
  <c r="J167" i="2"/>
  <c r="I168" i="2"/>
  <c r="G168" i="2" s="1"/>
  <c r="J168" i="2"/>
  <c r="I169" i="2"/>
  <c r="F169" i="2" s="1"/>
  <c r="J169" i="2"/>
  <c r="I170" i="2"/>
  <c r="G170" i="2" s="1"/>
  <c r="J170" i="2"/>
  <c r="I171" i="2"/>
  <c r="G171" i="2" s="1"/>
  <c r="J171" i="2"/>
  <c r="I172" i="2"/>
  <c r="G172" i="2" s="1"/>
  <c r="J172" i="2"/>
  <c r="F173" i="2"/>
  <c r="I173" i="2"/>
  <c r="G173" i="2" s="1"/>
  <c r="J173" i="2"/>
  <c r="I195" i="2"/>
  <c r="G195" i="2" s="1"/>
  <c r="J195" i="2"/>
  <c r="I196" i="2"/>
  <c r="G196" i="2" s="1"/>
  <c r="J196" i="2"/>
  <c r="I197" i="2"/>
  <c r="G197" i="2" s="1"/>
  <c r="J197" i="2"/>
  <c r="I198" i="2"/>
  <c r="G198" i="2" s="1"/>
  <c r="J198" i="2"/>
  <c r="I199" i="2"/>
  <c r="G199" i="2" s="1"/>
  <c r="J199" i="2"/>
  <c r="I200" i="2"/>
  <c r="G200" i="2" s="1"/>
  <c r="J200" i="2"/>
  <c r="I201" i="2"/>
  <c r="G201" i="2" s="1"/>
  <c r="F201" i="2"/>
  <c r="J201" i="2"/>
  <c r="I202" i="2"/>
  <c r="G202" i="2" s="1"/>
  <c r="J202" i="2"/>
  <c r="I203" i="2"/>
  <c r="G203" i="2" s="1"/>
  <c r="J203" i="2"/>
  <c r="I204" i="2"/>
  <c r="G204" i="2" s="1"/>
  <c r="J204" i="2"/>
  <c r="I205" i="2"/>
  <c r="G205" i="2" s="1"/>
  <c r="J205" i="2"/>
  <c r="I206" i="2"/>
  <c r="G206" i="2" s="1"/>
  <c r="J206" i="2"/>
  <c r="I207" i="2"/>
  <c r="G207" i="2" s="1"/>
  <c r="J207" i="2"/>
  <c r="I208" i="2"/>
  <c r="G208" i="2" s="1"/>
  <c r="J208" i="2"/>
  <c r="I209" i="2"/>
  <c r="G209" i="2" s="1"/>
  <c r="J209" i="2"/>
  <c r="I210" i="2"/>
  <c r="G210" i="2" s="1"/>
  <c r="J210" i="2"/>
  <c r="I211" i="2"/>
  <c r="G211" i="2" s="1"/>
  <c r="J211" i="2"/>
  <c r="I212" i="2"/>
  <c r="G212" i="2" s="1"/>
  <c r="J212" i="2"/>
  <c r="I213" i="2"/>
  <c r="G213" i="2" s="1"/>
  <c r="J213" i="2"/>
  <c r="I214" i="2"/>
  <c r="G214" i="2" s="1"/>
  <c r="J214" i="2"/>
  <c r="I215" i="2"/>
  <c r="G215" i="2" s="1"/>
  <c r="J215" i="2"/>
  <c r="I216" i="2"/>
  <c r="G216" i="2" s="1"/>
  <c r="J216" i="2"/>
  <c r="F224" i="2"/>
  <c r="H224" i="2"/>
  <c r="I224" i="2"/>
  <c r="G224" i="2" s="1"/>
  <c r="J224" i="2"/>
  <c r="F225" i="2"/>
  <c r="H225" i="2"/>
  <c r="I225" i="2"/>
  <c r="G225" i="2" s="1"/>
  <c r="J225" i="2"/>
  <c r="I226" i="2"/>
  <c r="G226" i="2" s="1"/>
  <c r="J226" i="2"/>
  <c r="I227" i="2"/>
  <c r="G227" i="2" s="1"/>
  <c r="J227" i="2"/>
  <c r="F228" i="2"/>
  <c r="H228" i="2"/>
  <c r="I228" i="2"/>
  <c r="G228" i="2" s="1"/>
  <c r="J228" i="2"/>
  <c r="F229" i="2"/>
  <c r="H229" i="2"/>
  <c r="I229" i="2"/>
  <c r="G229" i="2" s="1"/>
  <c r="J229" i="2"/>
  <c r="I230" i="2"/>
  <c r="G230" i="2" s="1"/>
  <c r="J230" i="2"/>
  <c r="F231" i="2"/>
  <c r="H231" i="2"/>
  <c r="I231" i="2"/>
  <c r="G231" i="2" s="1"/>
  <c r="J231" i="2"/>
  <c r="F232" i="2"/>
  <c r="H232" i="2"/>
  <c r="I232" i="2"/>
  <c r="G232" i="2" s="1"/>
  <c r="J232" i="2"/>
  <c r="F233" i="2"/>
  <c r="H233" i="2"/>
  <c r="I233" i="2"/>
  <c r="G233" i="2" s="1"/>
  <c r="J233" i="2"/>
  <c r="F234" i="2"/>
  <c r="H234" i="2"/>
  <c r="I234" i="2"/>
  <c r="G234" i="2" s="1"/>
  <c r="J234" i="2"/>
  <c r="F235" i="2"/>
  <c r="H235" i="2"/>
  <c r="I235" i="2"/>
  <c r="G235" i="2" s="1"/>
  <c r="J235" i="2"/>
  <c r="F236" i="2"/>
  <c r="H236" i="2"/>
  <c r="I236" i="2"/>
  <c r="G236" i="2" s="1"/>
  <c r="J236" i="2"/>
  <c r="F237" i="2"/>
  <c r="H237" i="2"/>
  <c r="I237" i="2"/>
  <c r="G237" i="2" s="1"/>
  <c r="J237" i="2"/>
  <c r="F238" i="2"/>
  <c r="H238" i="2"/>
  <c r="I238" i="2"/>
  <c r="G238" i="2" s="1"/>
  <c r="J238" i="2"/>
  <c r="F239" i="2"/>
  <c r="H239" i="2"/>
  <c r="I239" i="2"/>
  <c r="G239" i="2" s="1"/>
  <c r="J239" i="2"/>
  <c r="F240" i="2"/>
  <c r="H240" i="2"/>
  <c r="I240" i="2"/>
  <c r="G240" i="2" s="1"/>
  <c r="J240" i="2"/>
  <c r="F241" i="2"/>
  <c r="H241" i="2"/>
  <c r="I241" i="2"/>
  <c r="G241" i="2" s="1"/>
  <c r="J241" i="2"/>
  <c r="F242" i="2"/>
  <c r="H242" i="2"/>
  <c r="I242" i="2"/>
  <c r="G242" i="2" s="1"/>
  <c r="J242" i="2"/>
  <c r="F243" i="2"/>
  <c r="H243" i="2"/>
  <c r="I243" i="2"/>
  <c r="G243" i="2" s="1"/>
  <c r="J243" i="2"/>
  <c r="F244" i="2"/>
  <c r="H244" i="2"/>
  <c r="I244" i="2"/>
  <c r="G244" i="2" s="1"/>
  <c r="J244" i="2"/>
  <c r="F245" i="2"/>
  <c r="H245" i="2"/>
  <c r="I245" i="2"/>
  <c r="G245" i="2" s="1"/>
  <c r="J245" i="2"/>
  <c r="F246" i="2"/>
  <c r="H246" i="2"/>
  <c r="I246" i="2"/>
  <c r="G246" i="2" s="1"/>
  <c r="J246" i="2"/>
  <c r="F247" i="2"/>
  <c r="H247" i="2"/>
  <c r="I247" i="2"/>
  <c r="G247" i="2" s="1"/>
  <c r="J247" i="2"/>
  <c r="F248" i="2"/>
  <c r="H248" i="2"/>
  <c r="I248" i="2"/>
  <c r="G248" i="2" s="1"/>
  <c r="J248" i="2"/>
  <c r="F249" i="2"/>
  <c r="H249" i="2"/>
  <c r="I249" i="2"/>
  <c r="G249" i="2" s="1"/>
  <c r="J249" i="2"/>
  <c r="F250" i="2"/>
  <c r="H250" i="2"/>
  <c r="I250" i="2"/>
  <c r="G250" i="2" s="1"/>
  <c r="J250" i="2"/>
  <c r="F251" i="2"/>
  <c r="H251" i="2"/>
  <c r="I251" i="2"/>
  <c r="G251" i="2" s="1"/>
  <c r="J251" i="2"/>
  <c r="F252" i="2"/>
  <c r="H252" i="2"/>
  <c r="I252" i="2"/>
  <c r="G252" i="2" s="1"/>
  <c r="J252" i="2"/>
  <c r="F253" i="2"/>
  <c r="H253" i="2"/>
  <c r="I253" i="2"/>
  <c r="G253" i="2" s="1"/>
  <c r="J253" i="2"/>
  <c r="F254" i="2"/>
  <c r="H254" i="2"/>
  <c r="I254" i="2"/>
  <c r="G254" i="2" s="1"/>
  <c r="J254" i="2"/>
  <c r="F255" i="2"/>
  <c r="H255" i="2"/>
  <c r="I255" i="2"/>
  <c r="G255" i="2" s="1"/>
  <c r="J255" i="2"/>
  <c r="F256" i="2"/>
  <c r="H256" i="2"/>
  <c r="I256" i="2"/>
  <c r="G256" i="2" s="1"/>
  <c r="J256" i="2"/>
  <c r="F257" i="2"/>
  <c r="H257" i="2"/>
  <c r="I257" i="2"/>
  <c r="G257" i="2" s="1"/>
  <c r="J257" i="2"/>
  <c r="F258" i="2"/>
  <c r="H258" i="2"/>
  <c r="I258" i="2"/>
  <c r="G258" i="2" s="1"/>
  <c r="J258" i="2"/>
  <c r="F259" i="2"/>
  <c r="H259" i="2"/>
  <c r="I259" i="2"/>
  <c r="G259" i="2" s="1"/>
  <c r="J259" i="2"/>
  <c r="F260" i="2"/>
  <c r="H260" i="2"/>
  <c r="I260" i="2"/>
  <c r="G260" i="2" s="1"/>
  <c r="J260" i="2"/>
  <c r="F261" i="2"/>
  <c r="H261" i="2"/>
  <c r="I261" i="2"/>
  <c r="G261" i="2" s="1"/>
  <c r="J261" i="2"/>
  <c r="F262" i="2"/>
  <c r="H262" i="2"/>
  <c r="I262" i="2"/>
  <c r="G262" i="2" s="1"/>
  <c r="J262" i="2"/>
  <c r="F263" i="2"/>
  <c r="H263" i="2"/>
  <c r="I263" i="2"/>
  <c r="G263" i="2" s="1"/>
  <c r="J263" i="2"/>
  <c r="F264" i="2"/>
  <c r="H264" i="2"/>
  <c r="I264" i="2"/>
  <c r="G264" i="2" s="1"/>
  <c r="J264" i="2"/>
  <c r="F265" i="2"/>
  <c r="H265" i="2"/>
  <c r="I265" i="2"/>
  <c r="G265" i="2" s="1"/>
  <c r="J265" i="2"/>
  <c r="F266" i="2"/>
  <c r="H266" i="2"/>
  <c r="I266" i="2"/>
  <c r="G266" i="2" s="1"/>
  <c r="J266" i="2"/>
  <c r="F267" i="2"/>
  <c r="H267" i="2"/>
  <c r="I267" i="2"/>
  <c r="G267" i="2" s="1"/>
  <c r="J267" i="2"/>
  <c r="F268" i="2"/>
  <c r="H268" i="2"/>
  <c r="I268" i="2"/>
  <c r="G268" i="2" s="1"/>
  <c r="J268" i="2"/>
  <c r="F269" i="2"/>
  <c r="H269" i="2"/>
  <c r="I269" i="2"/>
  <c r="G269" i="2" s="1"/>
  <c r="J269" i="2"/>
  <c r="F270" i="2"/>
  <c r="H270" i="2"/>
  <c r="I270" i="2"/>
  <c r="G270" i="2" s="1"/>
  <c r="J270" i="2"/>
  <c r="F271" i="2"/>
  <c r="H271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I275" i="2"/>
  <c r="G275" i="2" s="1"/>
  <c r="J275" i="2"/>
  <c r="F276" i="2"/>
  <c r="H276" i="2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I279" i="2"/>
  <c r="G279" i="2" s="1"/>
  <c r="J279" i="2"/>
  <c r="F280" i="2"/>
  <c r="H280" i="2"/>
  <c r="I280" i="2"/>
  <c r="G280" i="2" s="1"/>
  <c r="J280" i="2"/>
  <c r="F281" i="2"/>
  <c r="H281" i="2"/>
  <c r="I281" i="2"/>
  <c r="G281" i="2" s="1"/>
  <c r="J281" i="2"/>
  <c r="F282" i="2"/>
  <c r="H282" i="2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I287" i="2"/>
  <c r="G287" i="2" s="1"/>
  <c r="J287" i="2"/>
  <c r="F288" i="2"/>
  <c r="H288" i="2"/>
  <c r="I288" i="2"/>
  <c r="G288" i="2" s="1"/>
  <c r="J288" i="2"/>
  <c r="F289" i="2"/>
  <c r="H289" i="2"/>
  <c r="I289" i="2"/>
  <c r="G289" i="2" s="1"/>
  <c r="J289" i="2"/>
  <c r="F290" i="2"/>
  <c r="H290" i="2"/>
  <c r="I290" i="2"/>
  <c r="G290" i="2" s="1"/>
  <c r="J290" i="2"/>
  <c r="F291" i="2"/>
  <c r="H291" i="2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I299" i="2"/>
  <c r="G299" i="2" s="1"/>
  <c r="J299" i="2"/>
  <c r="F300" i="2"/>
  <c r="H300" i="2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I311" i="2"/>
  <c r="G311" i="2" s="1"/>
  <c r="J311" i="2"/>
  <c r="F312" i="2"/>
  <c r="H312" i="2"/>
  <c r="I312" i="2"/>
  <c r="G312" i="2" s="1"/>
  <c r="J312" i="2"/>
  <c r="F313" i="2"/>
  <c r="H313" i="2"/>
  <c r="I313" i="2"/>
  <c r="G313" i="2" s="1"/>
  <c r="J313" i="2"/>
  <c r="F314" i="2"/>
  <c r="H314" i="2"/>
  <c r="I314" i="2"/>
  <c r="G314" i="2" s="1"/>
  <c r="J314" i="2"/>
  <c r="F315" i="2"/>
  <c r="H315" i="2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I318" i="2"/>
  <c r="G318" i="2" s="1"/>
  <c r="J318" i="2"/>
  <c r="F319" i="2"/>
  <c r="H319" i="2"/>
  <c r="I319" i="2"/>
  <c r="G319" i="2" s="1"/>
  <c r="J319" i="2"/>
  <c r="F320" i="2"/>
  <c r="H320" i="2"/>
  <c r="I320" i="2"/>
  <c r="G320" i="2" s="1"/>
  <c r="J320" i="2"/>
  <c r="F321" i="2"/>
  <c r="H321" i="2"/>
  <c r="I321" i="2"/>
  <c r="G321" i="2" s="1"/>
  <c r="J321" i="2"/>
  <c r="F322" i="2"/>
  <c r="H322" i="2"/>
  <c r="I322" i="2"/>
  <c r="G322" i="2" s="1"/>
  <c r="J322" i="2"/>
  <c r="F323" i="2"/>
  <c r="H323" i="2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I326" i="2"/>
  <c r="G326" i="2" s="1"/>
  <c r="J326" i="2"/>
  <c r="F327" i="2"/>
  <c r="H327" i="2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I332" i="2"/>
  <c r="G332" i="2" s="1"/>
  <c r="J332" i="2"/>
  <c r="F333" i="2"/>
  <c r="H333" i="2"/>
  <c r="I333" i="2"/>
  <c r="G333" i="2" s="1"/>
  <c r="J333" i="2"/>
  <c r="F334" i="2"/>
  <c r="H334" i="2"/>
  <c r="I334" i="2"/>
  <c r="G334" i="2" s="1"/>
  <c r="J334" i="2"/>
  <c r="F335" i="2"/>
  <c r="H335" i="2"/>
  <c r="I335" i="2"/>
  <c r="G335" i="2" s="1"/>
  <c r="J335" i="2"/>
  <c r="F336" i="2"/>
  <c r="H336" i="2"/>
  <c r="I336" i="2"/>
  <c r="G336" i="2" s="1"/>
  <c r="J336" i="2"/>
  <c r="F337" i="2"/>
  <c r="H337" i="2"/>
  <c r="I337" i="2"/>
  <c r="G337" i="2" s="1"/>
  <c r="J337" i="2"/>
  <c r="F338" i="2"/>
  <c r="H338" i="2"/>
  <c r="I338" i="2"/>
  <c r="G338" i="2" s="1"/>
  <c r="J338" i="2"/>
  <c r="F339" i="2"/>
  <c r="H339" i="2"/>
  <c r="I339" i="2"/>
  <c r="G339" i="2" s="1"/>
  <c r="J339" i="2"/>
  <c r="F340" i="2"/>
  <c r="H340" i="2"/>
  <c r="I340" i="2"/>
  <c r="G340" i="2" s="1"/>
  <c r="J340" i="2"/>
  <c r="F341" i="2"/>
  <c r="H341" i="2"/>
  <c r="I341" i="2"/>
  <c r="G341" i="2" s="1"/>
  <c r="J341" i="2"/>
  <c r="F342" i="2"/>
  <c r="H342" i="2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I591" i="2"/>
  <c r="G591" i="2" s="1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I594" i="2"/>
  <c r="G594" i="2" s="1"/>
  <c r="J594" i="2"/>
  <c r="F595" i="2"/>
  <c r="H595" i="2"/>
  <c r="I595" i="2"/>
  <c r="G595" i="2" s="1"/>
  <c r="J595" i="2"/>
  <c r="F596" i="2"/>
  <c r="H596" i="2"/>
  <c r="I596" i="2"/>
  <c r="G596" i="2" s="1"/>
  <c r="J596" i="2"/>
  <c r="F597" i="2"/>
  <c r="H597" i="2"/>
  <c r="I597" i="2"/>
  <c r="G597" i="2" s="1"/>
  <c r="J597" i="2"/>
  <c r="I598" i="2"/>
  <c r="G598" i="2" s="1"/>
  <c r="H598" i="2"/>
  <c r="J598" i="2"/>
  <c r="H599" i="2"/>
  <c r="I599" i="2"/>
  <c r="G599" i="2" s="1"/>
  <c r="F599" i="2"/>
  <c r="J599" i="2"/>
  <c r="F600" i="2"/>
  <c r="I600" i="2"/>
  <c r="G600" i="2" s="1"/>
  <c r="J600" i="2"/>
  <c r="F601" i="2"/>
  <c r="H601" i="2"/>
  <c r="I601" i="2"/>
  <c r="G601" i="2" s="1"/>
  <c r="J601" i="2"/>
  <c r="F602" i="2"/>
  <c r="H602" i="2"/>
  <c r="I602" i="2"/>
  <c r="G602" i="2" s="1"/>
  <c r="J602" i="2"/>
  <c r="F603" i="2"/>
  <c r="H603" i="2"/>
  <c r="I603" i="2"/>
  <c r="G603" i="2" s="1"/>
  <c r="J603" i="2"/>
  <c r="H604" i="2"/>
  <c r="I604" i="2"/>
  <c r="G604" i="2" s="1"/>
  <c r="F604" i="2"/>
  <c r="J604" i="2"/>
  <c r="F605" i="2"/>
  <c r="H605" i="2"/>
  <c r="I605" i="2"/>
  <c r="G605" i="2" s="1"/>
  <c r="J605" i="2"/>
  <c r="F606" i="2"/>
  <c r="H606" i="2"/>
  <c r="I606" i="2"/>
  <c r="G606" i="2" s="1"/>
  <c r="J606" i="2"/>
  <c r="F607" i="2"/>
  <c r="H607" i="2"/>
  <c r="I607" i="2"/>
  <c r="G607" i="2" s="1"/>
  <c r="J607" i="2"/>
  <c r="F608" i="2"/>
  <c r="H608" i="2"/>
  <c r="I608" i="2"/>
  <c r="G608" i="2" s="1"/>
  <c r="J608" i="2"/>
  <c r="F609" i="2"/>
  <c r="H609" i="2"/>
  <c r="I609" i="2"/>
  <c r="G609" i="2" s="1"/>
  <c r="J609" i="2"/>
  <c r="F610" i="2"/>
  <c r="H610" i="2"/>
  <c r="I610" i="2"/>
  <c r="G610" i="2" s="1"/>
  <c r="J610" i="2"/>
  <c r="F611" i="2"/>
  <c r="H611" i="2"/>
  <c r="I611" i="2"/>
  <c r="G611" i="2" s="1"/>
  <c r="J611" i="2"/>
  <c r="F612" i="2"/>
  <c r="H612" i="2"/>
  <c r="I612" i="2"/>
  <c r="G612" i="2" s="1"/>
  <c r="J612" i="2"/>
  <c r="F613" i="2"/>
  <c r="H613" i="2"/>
  <c r="I613" i="2"/>
  <c r="G613" i="2" s="1"/>
  <c r="J613" i="2"/>
  <c r="F614" i="2"/>
  <c r="H614" i="2"/>
  <c r="I614" i="2"/>
  <c r="G614" i="2" s="1"/>
  <c r="J614" i="2"/>
  <c r="F615" i="2"/>
  <c r="H615" i="2"/>
  <c r="I615" i="2"/>
  <c r="G615" i="2" s="1"/>
  <c r="J615" i="2"/>
  <c r="F616" i="2"/>
  <c r="H616" i="2"/>
  <c r="I616" i="2"/>
  <c r="G616" i="2" s="1"/>
  <c r="J616" i="2"/>
  <c r="F617" i="2"/>
  <c r="H617" i="2"/>
  <c r="I617" i="2"/>
  <c r="G617" i="2" s="1"/>
  <c r="J617" i="2"/>
  <c r="F618" i="2"/>
  <c r="H618" i="2"/>
  <c r="I618" i="2"/>
  <c r="G618" i="2" s="1"/>
  <c r="J618" i="2"/>
  <c r="F619" i="2"/>
  <c r="H619" i="2"/>
  <c r="I619" i="2"/>
  <c r="G619" i="2" s="1"/>
  <c r="J619" i="2"/>
  <c r="F620" i="2"/>
  <c r="H620" i="2"/>
  <c r="I620" i="2"/>
  <c r="G620" i="2" s="1"/>
  <c r="J620" i="2"/>
  <c r="F621" i="2"/>
  <c r="H621" i="2"/>
  <c r="I621" i="2"/>
  <c r="G621" i="2" s="1"/>
  <c r="J621" i="2"/>
  <c r="F622" i="2"/>
  <c r="H622" i="2"/>
  <c r="I622" i="2"/>
  <c r="G622" i="2" s="1"/>
  <c r="J622" i="2"/>
  <c r="F623" i="2"/>
  <c r="H623" i="2"/>
  <c r="I623" i="2"/>
  <c r="G623" i="2" s="1"/>
  <c r="J623" i="2"/>
  <c r="F624" i="2"/>
  <c r="H624" i="2"/>
  <c r="I624" i="2"/>
  <c r="G624" i="2" s="1"/>
  <c r="J624" i="2"/>
  <c r="F625" i="2"/>
  <c r="H625" i="2"/>
  <c r="I625" i="2"/>
  <c r="G625" i="2" s="1"/>
  <c r="J625" i="2"/>
  <c r="F626" i="2"/>
  <c r="H626" i="2"/>
  <c r="I626" i="2"/>
  <c r="G626" i="2" s="1"/>
  <c r="J626" i="2"/>
  <c r="F627" i="2"/>
  <c r="H627" i="2"/>
  <c r="I627" i="2"/>
  <c r="G627" i="2" s="1"/>
  <c r="J627" i="2"/>
  <c r="F628" i="2"/>
  <c r="H628" i="2"/>
  <c r="I628" i="2"/>
  <c r="G628" i="2" s="1"/>
  <c r="J628" i="2"/>
  <c r="F629" i="2"/>
  <c r="H629" i="2"/>
  <c r="I629" i="2"/>
  <c r="G629" i="2" s="1"/>
  <c r="J629" i="2"/>
  <c r="F630" i="2"/>
  <c r="H630" i="2"/>
  <c r="I630" i="2"/>
  <c r="G630" i="2" s="1"/>
  <c r="J630" i="2"/>
  <c r="F631" i="2"/>
  <c r="H631" i="2"/>
  <c r="I631" i="2"/>
  <c r="G631" i="2" s="1"/>
  <c r="J631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/>
  <c r="J68" i="5" s="1"/>
  <c r="B69" i="5"/>
  <c r="D69" i="5"/>
  <c r="H69" i="5"/>
  <c r="I69" i="5" s="1"/>
  <c r="J69" i="5" s="1"/>
  <c r="H600" i="2"/>
  <c r="F598" i="2"/>
  <c r="F11" i="5"/>
  <c r="J5" i="3"/>
  <c r="K5" i="3" s="1"/>
  <c r="H8" i="2"/>
  <c r="L8" i="2"/>
  <c r="H207" i="2"/>
  <c r="L207" i="2"/>
  <c r="F12" i="2" l="1"/>
  <c r="H12" i="2"/>
  <c r="L12" i="2" s="1"/>
  <c r="F29" i="2"/>
  <c r="H29" i="2"/>
  <c r="L29" i="2" s="1"/>
  <c r="H78" i="2"/>
  <c r="L78" i="2" s="1"/>
  <c r="H57" i="2"/>
  <c r="L57" i="2" s="1"/>
  <c r="F57" i="2"/>
  <c r="K571" i="2"/>
  <c r="K523" i="2"/>
  <c r="K475" i="2"/>
  <c r="K295" i="2"/>
  <c r="K259" i="2"/>
  <c r="K583" i="2"/>
  <c r="K559" i="2"/>
  <c r="K487" i="2"/>
  <c r="K451" i="2"/>
  <c r="K403" i="2"/>
  <c r="K367" i="2"/>
  <c r="K331" i="2"/>
  <c r="K283" i="2"/>
  <c r="K247" i="2"/>
  <c r="K595" i="2"/>
  <c r="K547" i="2"/>
  <c r="K499" i="2"/>
  <c r="K463" i="2"/>
  <c r="K427" i="2"/>
  <c r="K415" i="2"/>
  <c r="K379" i="2"/>
  <c r="K343" i="2"/>
  <c r="K319" i="2"/>
  <c r="K271" i="2"/>
  <c r="K535" i="2"/>
  <c r="K511" i="2"/>
  <c r="K439" i="2"/>
  <c r="K391" i="2"/>
  <c r="K355" i="2"/>
  <c r="K307" i="2"/>
  <c r="K235" i="2"/>
  <c r="F213" i="2"/>
  <c r="F215" i="2"/>
  <c r="K631" i="2"/>
  <c r="K619" i="2"/>
  <c r="K607" i="2"/>
  <c r="H215" i="2"/>
  <c r="L215" i="2" s="1"/>
  <c r="F230" i="2"/>
  <c r="F156" i="2"/>
  <c r="F227" i="2"/>
  <c r="H161" i="2"/>
  <c r="L161" i="2" s="1"/>
  <c r="H213" i="2"/>
  <c r="L213" i="2" s="1"/>
  <c r="H230" i="2"/>
  <c r="L230" i="2" s="1"/>
  <c r="H227" i="2"/>
  <c r="L227" i="2" s="1"/>
  <c r="K227" i="2" s="1"/>
  <c r="F172" i="2"/>
  <c r="F171" i="2"/>
  <c r="H226" i="2"/>
  <c r="L226" i="2" s="1"/>
  <c r="F226" i="2"/>
  <c r="F212" i="2"/>
  <c r="F216" i="2"/>
  <c r="H212" i="2"/>
  <c r="L212" i="2" s="1"/>
  <c r="F211" i="2"/>
  <c r="F155" i="2"/>
  <c r="H216" i="2"/>
  <c r="H211" i="2"/>
  <c r="H210" i="2"/>
  <c r="L210" i="2" s="1"/>
  <c r="K210" i="2" s="1"/>
  <c r="F210" i="2"/>
  <c r="F209" i="2"/>
  <c r="H209" i="2"/>
  <c r="H214" i="2"/>
  <c r="L214" i="2" s="1"/>
  <c r="F214" i="2"/>
  <c r="H208" i="2"/>
  <c r="H172" i="2"/>
  <c r="H171" i="2"/>
  <c r="L171" i="2" s="1"/>
  <c r="F145" i="2"/>
  <c r="F141" i="2"/>
  <c r="H80" i="2"/>
  <c r="L80" i="2" s="1"/>
  <c r="H111" i="2"/>
  <c r="L111" i="2" s="1"/>
  <c r="F111" i="2"/>
  <c r="H156" i="2"/>
  <c r="L156" i="2" s="1"/>
  <c r="F80" i="2"/>
  <c r="H142" i="2"/>
  <c r="L142" i="2" s="1"/>
  <c r="F150" i="2"/>
  <c r="F148" i="2"/>
  <c r="H145" i="2"/>
  <c r="L145" i="2" s="1"/>
  <c r="F144" i="2"/>
  <c r="H131" i="2"/>
  <c r="L131" i="2" s="1"/>
  <c r="F131" i="2"/>
  <c r="F140" i="2"/>
  <c r="K326" i="2"/>
  <c r="H115" i="2"/>
  <c r="L115" i="2" s="1"/>
  <c r="H110" i="2"/>
  <c r="L110" i="2" s="1"/>
  <c r="F110" i="2"/>
  <c r="H109" i="2"/>
  <c r="L109" i="2" s="1"/>
  <c r="H77" i="2"/>
  <c r="L77" i="2" s="1"/>
  <c r="H73" i="2"/>
  <c r="L73" i="2" s="1"/>
  <c r="F47" i="2"/>
  <c r="F199" i="2"/>
  <c r="H199" i="2"/>
  <c r="L199" i="2" s="1"/>
  <c r="F202" i="2"/>
  <c r="F51" i="2"/>
  <c r="F203" i="2"/>
  <c r="H202" i="2"/>
  <c r="L202" i="2" s="1"/>
  <c r="K594" i="2"/>
  <c r="K582" i="2"/>
  <c r="K570" i="2"/>
  <c r="K558" i="2"/>
  <c r="K546" i="2"/>
  <c r="K534" i="2"/>
  <c r="K522" i="2"/>
  <c r="K510" i="2"/>
  <c r="K378" i="2"/>
  <c r="K366" i="2"/>
  <c r="K282" i="2"/>
  <c r="K270" i="2"/>
  <c r="K630" i="2"/>
  <c r="K618" i="2"/>
  <c r="K606" i="2"/>
  <c r="G109" i="2"/>
  <c r="G115" i="2"/>
  <c r="F208" i="2"/>
  <c r="F207" i="2"/>
  <c r="H198" i="2"/>
  <c r="L198" i="2" s="1"/>
  <c r="F198" i="2"/>
  <c r="H204" i="2"/>
  <c r="L204" i="2" s="1"/>
  <c r="F204" i="2"/>
  <c r="H203" i="2"/>
  <c r="L203" i="2" s="1"/>
  <c r="K203" i="2" s="1"/>
  <c r="H173" i="2"/>
  <c r="L173" i="2" s="1"/>
  <c r="K250" i="2"/>
  <c r="H158" i="2"/>
  <c r="L158" i="2" s="1"/>
  <c r="H151" i="2"/>
  <c r="L151" i="2" s="1"/>
  <c r="F151" i="2"/>
  <c r="H157" i="2"/>
  <c r="L157" i="2" s="1"/>
  <c r="K157" i="2" s="1"/>
  <c r="F157" i="2"/>
  <c r="F158" i="2"/>
  <c r="H155" i="2"/>
  <c r="L155" i="2" s="1"/>
  <c r="H150" i="2"/>
  <c r="L150" i="2" s="1"/>
  <c r="H146" i="2"/>
  <c r="L146" i="2" s="1"/>
  <c r="H154" i="2"/>
  <c r="L154" i="2" s="1"/>
  <c r="F154" i="2"/>
  <c r="H148" i="2"/>
  <c r="L148" i="2" s="1"/>
  <c r="F146" i="2"/>
  <c r="H141" i="2"/>
  <c r="L141" i="2" s="1"/>
  <c r="H144" i="2"/>
  <c r="L144" i="2" s="1"/>
  <c r="H140" i="2"/>
  <c r="L140" i="2" s="1"/>
  <c r="H139" i="2"/>
  <c r="L139" i="2" s="1"/>
  <c r="F139" i="2"/>
  <c r="H138" i="2"/>
  <c r="L138" i="2" s="1"/>
  <c r="K138" i="2" s="1"/>
  <c r="H133" i="2"/>
  <c r="L133" i="2" s="1"/>
  <c r="F133" i="2"/>
  <c r="F125" i="2"/>
  <c r="H125" i="2"/>
  <c r="L125" i="2" s="1"/>
  <c r="H79" i="2"/>
  <c r="L79" i="2" s="1"/>
  <c r="F77" i="2"/>
  <c r="H76" i="2"/>
  <c r="F76" i="2"/>
  <c r="G47" i="2"/>
  <c r="F53" i="2"/>
  <c r="H53" i="2"/>
  <c r="L53" i="2" s="1"/>
  <c r="H51" i="2"/>
  <c r="L51" i="2" s="1"/>
  <c r="F39" i="2"/>
  <c r="H42" i="2"/>
  <c r="L42" i="2" s="1"/>
  <c r="F42" i="2"/>
  <c r="F28" i="2"/>
  <c r="H28" i="2"/>
  <c r="H17" i="2"/>
  <c r="L17" i="2" s="1"/>
  <c r="H206" i="2"/>
  <c r="L206" i="2" s="1"/>
  <c r="F206" i="2"/>
  <c r="H205" i="2"/>
  <c r="L205" i="2" s="1"/>
  <c r="F205" i="2"/>
  <c r="H201" i="2"/>
  <c r="L201" i="2" s="1"/>
  <c r="H200" i="2"/>
  <c r="L200" i="2" s="1"/>
  <c r="F200" i="2"/>
  <c r="F197" i="2"/>
  <c r="H197" i="2"/>
  <c r="H196" i="2"/>
  <c r="L196" i="2" s="1"/>
  <c r="F196" i="2"/>
  <c r="K553" i="2"/>
  <c r="K517" i="2"/>
  <c r="K505" i="2"/>
  <c r="K481" i="2"/>
  <c r="K469" i="2"/>
  <c r="K457" i="2"/>
  <c r="K433" i="2"/>
  <c r="K421" i="2"/>
  <c r="K409" i="2"/>
  <c r="K397" i="2"/>
  <c r="K385" i="2"/>
  <c r="K373" i="2"/>
  <c r="K361" i="2"/>
  <c r="K349" i="2"/>
  <c r="K337" i="2"/>
  <c r="K325" i="2"/>
  <c r="K313" i="2"/>
  <c r="K301" i="2"/>
  <c r="K289" i="2"/>
  <c r="K277" i="2"/>
  <c r="K265" i="2"/>
  <c r="K253" i="2"/>
  <c r="K241" i="2"/>
  <c r="K229" i="2"/>
  <c r="K589" i="2"/>
  <c r="K565" i="2"/>
  <c r="K541" i="2"/>
  <c r="K493" i="2"/>
  <c r="K445" i="2"/>
  <c r="K577" i="2"/>
  <c r="K529" i="2"/>
  <c r="K625" i="2"/>
  <c r="K613" i="2"/>
  <c r="K601" i="2"/>
  <c r="F195" i="2"/>
  <c r="H195" i="2"/>
  <c r="L195" i="2" s="1"/>
  <c r="H162" i="2"/>
  <c r="L162" i="2" s="1"/>
  <c r="H169" i="2"/>
  <c r="L169" i="2" s="1"/>
  <c r="F162" i="2"/>
  <c r="F167" i="2"/>
  <c r="H168" i="2"/>
  <c r="L168" i="2" s="1"/>
  <c r="F168" i="2"/>
  <c r="H164" i="2"/>
  <c r="L164" i="2" s="1"/>
  <c r="H166" i="2"/>
  <c r="L166" i="2" s="1"/>
  <c r="F164" i="2"/>
  <c r="H167" i="2"/>
  <c r="L167" i="2" s="1"/>
  <c r="F170" i="2"/>
  <c r="G169" i="2"/>
  <c r="F166" i="2"/>
  <c r="H170" i="2"/>
  <c r="L170" i="2" s="1"/>
  <c r="H163" i="2"/>
  <c r="F163" i="2"/>
  <c r="H165" i="2"/>
  <c r="F165" i="2"/>
  <c r="F161" i="2"/>
  <c r="H159" i="2"/>
  <c r="F159" i="2"/>
  <c r="F153" i="2"/>
  <c r="H153" i="2"/>
  <c r="L153" i="2" s="1"/>
  <c r="H149" i="2"/>
  <c r="L149" i="2" s="1"/>
  <c r="F149" i="2"/>
  <c r="H147" i="2"/>
  <c r="F147" i="2"/>
  <c r="H143" i="2"/>
  <c r="L143" i="2" s="1"/>
  <c r="F143" i="2"/>
  <c r="F142" i="2"/>
  <c r="F138" i="2"/>
  <c r="F137" i="2"/>
  <c r="H137" i="2"/>
  <c r="L137" i="2" s="1"/>
  <c r="F136" i="2"/>
  <c r="H136" i="2"/>
  <c r="L136" i="2" s="1"/>
  <c r="F108" i="2"/>
  <c r="F130" i="2"/>
  <c r="H124" i="2"/>
  <c r="L124" i="2" s="1"/>
  <c r="F124" i="2"/>
  <c r="F127" i="2"/>
  <c r="F119" i="2"/>
  <c r="G119" i="2"/>
  <c r="F117" i="2"/>
  <c r="F116" i="2"/>
  <c r="K550" i="2"/>
  <c r="K526" i="2"/>
  <c r="K502" i="2"/>
  <c r="K478" i="2"/>
  <c r="K466" i="2"/>
  <c r="K454" i="2"/>
  <c r="K430" i="2"/>
  <c r="K418" i="2"/>
  <c r="K406" i="2"/>
  <c r="K394" i="2"/>
  <c r="K382" i="2"/>
  <c r="K370" i="2"/>
  <c r="K346" i="2"/>
  <c r="K334" i="2"/>
  <c r="K322" i="2"/>
  <c r="K310" i="2"/>
  <c r="K298" i="2"/>
  <c r="K286" i="2"/>
  <c r="K274" i="2"/>
  <c r="K262" i="2"/>
  <c r="K238" i="2"/>
  <c r="K574" i="2"/>
  <c r="K562" i="2"/>
  <c r="K538" i="2"/>
  <c r="K514" i="2"/>
  <c r="K490" i="2"/>
  <c r="H130" i="2"/>
  <c r="K600" i="2"/>
  <c r="F128" i="2"/>
  <c r="H129" i="2"/>
  <c r="L129" i="2" s="1"/>
  <c r="H127" i="2"/>
  <c r="L127" i="2" s="1"/>
  <c r="H134" i="2"/>
  <c r="L134" i="2" s="1"/>
  <c r="H135" i="2"/>
  <c r="F135" i="2"/>
  <c r="F134" i="2"/>
  <c r="F129" i="2"/>
  <c r="H128" i="2"/>
  <c r="H122" i="2"/>
  <c r="F122" i="2"/>
  <c r="F118" i="2"/>
  <c r="H118" i="2"/>
  <c r="L118" i="2" s="1"/>
  <c r="H117" i="2"/>
  <c r="L117" i="2" s="1"/>
  <c r="K568" i="2"/>
  <c r="K544" i="2"/>
  <c r="K532" i="2"/>
  <c r="K508" i="2"/>
  <c r="K496" i="2"/>
  <c r="K484" i="2"/>
  <c r="K472" i="2"/>
  <c r="K448" i="2"/>
  <c r="K436" i="2"/>
  <c r="K424" i="2"/>
  <c r="K412" i="2"/>
  <c r="K400" i="2"/>
  <c r="K388" i="2"/>
  <c r="K376" i="2"/>
  <c r="K364" i="2"/>
  <c r="K352" i="2"/>
  <c r="K340" i="2"/>
  <c r="K328" i="2"/>
  <c r="K316" i="2"/>
  <c r="K304" i="2"/>
  <c r="K292" i="2"/>
  <c r="K280" i="2"/>
  <c r="K268" i="2"/>
  <c r="K256" i="2"/>
  <c r="K244" i="2"/>
  <c r="K232" i="2"/>
  <c r="K592" i="2"/>
  <c r="K580" i="2"/>
  <c r="K520" i="2"/>
  <c r="K556" i="2"/>
  <c r="F72" i="2"/>
  <c r="K261" i="2"/>
  <c r="K624" i="2"/>
  <c r="K612" i="2"/>
  <c r="K107" i="2"/>
  <c r="K588" i="2"/>
  <c r="K576" i="2"/>
  <c r="K564" i="2"/>
  <c r="K552" i="2"/>
  <c r="K540" i="2"/>
  <c r="K528" i="2"/>
  <c r="K516" i="2"/>
  <c r="K432" i="2"/>
  <c r="K408" i="2"/>
  <c r="K396" i="2"/>
  <c r="K384" i="2"/>
  <c r="K372" i="2"/>
  <c r="K360" i="2"/>
  <c r="K348" i="2"/>
  <c r="K324" i="2"/>
  <c r="K276" i="2"/>
  <c r="K264" i="2"/>
  <c r="K252" i="2"/>
  <c r="K240" i="2"/>
  <c r="H116" i="2"/>
  <c r="L116" i="2" s="1"/>
  <c r="K116" i="2" s="1"/>
  <c r="F114" i="2"/>
  <c r="H114" i="2"/>
  <c r="H113" i="2"/>
  <c r="L113" i="2" s="1"/>
  <c r="F113" i="2"/>
  <c r="H112" i="2"/>
  <c r="L112" i="2" s="1"/>
  <c r="F112" i="2"/>
  <c r="F75" i="2"/>
  <c r="K308" i="2"/>
  <c r="K78" i="2"/>
  <c r="F73" i="2"/>
  <c r="K255" i="2"/>
  <c r="H72" i="2"/>
  <c r="F46" i="2"/>
  <c r="F78" i="2"/>
  <c r="K628" i="2"/>
  <c r="K616" i="2"/>
  <c r="F79" i="2"/>
  <c r="H108" i="2"/>
  <c r="L108" i="2" s="1"/>
  <c r="K604" i="2"/>
  <c r="K597" i="2"/>
  <c r="K561" i="2"/>
  <c r="K549" i="2"/>
  <c r="K525" i="2"/>
  <c r="K513" i="2"/>
  <c r="K501" i="2"/>
  <c r="K489" i="2"/>
  <c r="K477" i="2"/>
  <c r="K465" i="2"/>
  <c r="K453" i="2"/>
  <c r="K441" i="2"/>
  <c r="K429" i="2"/>
  <c r="K417" i="2"/>
  <c r="K405" i="2"/>
  <c r="K393" i="2"/>
  <c r="K381" i="2"/>
  <c r="K369" i="2"/>
  <c r="K357" i="2"/>
  <c r="K345" i="2"/>
  <c r="K333" i="2"/>
  <c r="K321" i="2"/>
  <c r="K309" i="2"/>
  <c r="K297" i="2"/>
  <c r="K285" i="2"/>
  <c r="K273" i="2"/>
  <c r="K249" i="2"/>
  <c r="K237" i="2"/>
  <c r="K225" i="2"/>
  <c r="K460" i="2"/>
  <c r="H75" i="2"/>
  <c r="K621" i="2"/>
  <c r="K609" i="2"/>
  <c r="K491" i="2"/>
  <c r="K455" i="2"/>
  <c r="K371" i="2"/>
  <c r="K347" i="2"/>
  <c r="K323" i="2"/>
  <c r="K275" i="2"/>
  <c r="K251" i="2"/>
  <c r="K598" i="2"/>
  <c r="K586" i="2"/>
  <c r="K423" i="2"/>
  <c r="K375" i="2"/>
  <c r="K622" i="2"/>
  <c r="K610" i="2"/>
  <c r="H46" i="2"/>
  <c r="L46" i="2" s="1"/>
  <c r="K47" i="2"/>
  <c r="H41" i="2"/>
  <c r="F41" i="2"/>
  <c r="H39" i="2"/>
  <c r="H38" i="2"/>
  <c r="F38" i="2"/>
  <c r="F17" i="2"/>
  <c r="H69" i="2"/>
  <c r="L69" i="2" s="1"/>
  <c r="K596" i="2"/>
  <c r="K584" i="2"/>
  <c r="K572" i="2"/>
  <c r="K560" i="2"/>
  <c r="K548" i="2"/>
  <c r="K536" i="2"/>
  <c r="K524" i="2"/>
  <c r="K512" i="2"/>
  <c r="K500" i="2"/>
  <c r="K488" i="2"/>
  <c r="K476" i="2"/>
  <c r="K464" i="2"/>
  <c r="K452" i="2"/>
  <c r="K440" i="2"/>
  <c r="K605" i="2"/>
  <c r="K281" i="2"/>
  <c r="K620" i="2"/>
  <c r="K608" i="2"/>
  <c r="K428" i="2"/>
  <c r="K416" i="2"/>
  <c r="K404" i="2"/>
  <c r="K392" i="2"/>
  <c r="K380" i="2"/>
  <c r="K368" i="2"/>
  <c r="K356" i="2"/>
  <c r="K344" i="2"/>
  <c r="K332" i="2"/>
  <c r="K320" i="2"/>
  <c r="K296" i="2"/>
  <c r="K284" i="2"/>
  <c r="K272" i="2"/>
  <c r="K260" i="2"/>
  <c r="K248" i="2"/>
  <c r="K236" i="2"/>
  <c r="K224" i="2"/>
  <c r="F69" i="2"/>
  <c r="F58" i="2"/>
  <c r="K305" i="2"/>
  <c r="K293" i="2"/>
  <c r="K269" i="2"/>
  <c r="K257" i="2"/>
  <c r="K245" i="2"/>
  <c r="K233" i="2"/>
  <c r="K243" i="2"/>
  <c r="K557" i="2"/>
  <c r="K497" i="2"/>
  <c r="K485" i="2"/>
  <c r="K473" i="2"/>
  <c r="K461" i="2"/>
  <c r="K449" i="2"/>
  <c r="K593" i="2"/>
  <c r="K425" i="2"/>
  <c r="K413" i="2"/>
  <c r="K401" i="2"/>
  <c r="K389" i="2"/>
  <c r="K377" i="2"/>
  <c r="K365" i="2"/>
  <c r="K353" i="2"/>
  <c r="K341" i="2"/>
  <c r="K329" i="2"/>
  <c r="K317" i="2"/>
  <c r="H71" i="2"/>
  <c r="L71" i="2" s="1"/>
  <c r="F71" i="2"/>
  <c r="K119" i="2"/>
  <c r="K435" i="2"/>
  <c r="K303" i="2"/>
  <c r="K291" i="2"/>
  <c r="K279" i="2"/>
  <c r="K267" i="2"/>
  <c r="K231" i="2"/>
  <c r="K411" i="2"/>
  <c r="K254" i="2"/>
  <c r="K399" i="2"/>
  <c r="K387" i="2"/>
  <c r="K363" i="2"/>
  <c r="K351" i="2"/>
  <c r="K627" i="2"/>
  <c r="K615" i="2"/>
  <c r="K591" i="2"/>
  <c r="K579" i="2"/>
  <c r="K567" i="2"/>
  <c r="K339" i="2"/>
  <c r="K555" i="2"/>
  <c r="K327" i="2"/>
  <c r="K160" i="2"/>
  <c r="K603" i="2"/>
  <c r="K543" i="2"/>
  <c r="K531" i="2"/>
  <c r="K519" i="2"/>
  <c r="K507" i="2"/>
  <c r="K315" i="2"/>
  <c r="K495" i="2"/>
  <c r="K483" i="2"/>
  <c r="K471" i="2"/>
  <c r="K459" i="2"/>
  <c r="K447" i="2"/>
  <c r="H58" i="2"/>
  <c r="K458" i="2"/>
  <c r="K446" i="2"/>
  <c r="K410" i="2"/>
  <c r="K566" i="2"/>
  <c r="K482" i="2"/>
  <c r="K470" i="2"/>
  <c r="F54" i="2"/>
  <c r="K434" i="2"/>
  <c r="K374" i="2"/>
  <c r="F52" i="2"/>
  <c r="K626" i="2"/>
  <c r="K554" i="2"/>
  <c r="K422" i="2"/>
  <c r="K242" i="2"/>
  <c r="K383" i="2"/>
  <c r="K263" i="2"/>
  <c r="K542" i="2"/>
  <c r="K362" i="2"/>
  <c r="K314" i="2"/>
  <c r="K614" i="2"/>
  <c r="K530" i="2"/>
  <c r="K518" i="2"/>
  <c r="K215" i="2"/>
  <c r="K29" i="2"/>
  <c r="K506" i="2"/>
  <c r="K350" i="2"/>
  <c r="K302" i="2"/>
  <c r="K494" i="2"/>
  <c r="K290" i="2"/>
  <c r="K278" i="2"/>
  <c r="K602" i="2"/>
  <c r="K590" i="2"/>
  <c r="K578" i="2"/>
  <c r="K398" i="2"/>
  <c r="K386" i="2"/>
  <c r="K338" i="2"/>
  <c r="K266" i="2"/>
  <c r="H54" i="2"/>
  <c r="F37" i="2"/>
  <c r="F9" i="2"/>
  <c r="K312" i="2"/>
  <c r="K228" i="2"/>
  <c r="K207" i="2"/>
  <c r="K419" i="2"/>
  <c r="K299" i="2"/>
  <c r="K395" i="2"/>
  <c r="K239" i="2"/>
  <c r="K479" i="2"/>
  <c r="K443" i="2"/>
  <c r="K311" i="2"/>
  <c r="K287" i="2"/>
  <c r="K467" i="2"/>
  <c r="K359" i="2"/>
  <c r="K503" i="2"/>
  <c r="K431" i="2"/>
  <c r="K407" i="2"/>
  <c r="K335" i="2"/>
  <c r="G37" i="2"/>
  <c r="H9" i="2"/>
  <c r="K599" i="2"/>
  <c r="H55" i="2"/>
  <c r="F55" i="2"/>
  <c r="H52" i="2"/>
  <c r="H50" i="2"/>
  <c r="L50" i="2" s="1"/>
  <c r="F50" i="2"/>
  <c r="H45" i="2"/>
  <c r="H49" i="2"/>
  <c r="F49" i="2"/>
  <c r="F48" i="2"/>
  <c r="H48" i="2"/>
  <c r="F45" i="2"/>
  <c r="H44" i="2"/>
  <c r="F44" i="2"/>
  <c r="K527" i="2"/>
  <c r="K420" i="2"/>
  <c r="K551" i="2"/>
  <c r="K480" i="2"/>
  <c r="K288" i="2"/>
  <c r="K623" i="2"/>
  <c r="K611" i="2"/>
  <c r="K587" i="2"/>
  <c r="K444" i="2"/>
  <c r="K492" i="2"/>
  <c r="K456" i="2"/>
  <c r="K539" i="2"/>
  <c r="K515" i="2"/>
  <c r="K336" i="2"/>
  <c r="K629" i="2"/>
  <c r="K414" i="2"/>
  <c r="K402" i="2"/>
  <c r="K390" i="2"/>
  <c r="K354" i="2"/>
  <c r="K318" i="2"/>
  <c r="K246" i="2"/>
  <c r="K234" i="2"/>
  <c r="K563" i="2"/>
  <c r="K300" i="2"/>
  <c r="K504" i="2"/>
  <c r="K468" i="2"/>
  <c r="K575" i="2"/>
  <c r="H40" i="2"/>
  <c r="G40" i="2"/>
  <c r="K37" i="2"/>
  <c r="H36" i="2"/>
  <c r="F36" i="2"/>
  <c r="H35" i="2"/>
  <c r="F35" i="2"/>
  <c r="G30" i="2"/>
  <c r="H30" i="2"/>
  <c r="K581" i="2"/>
  <c r="K533" i="2"/>
  <c r="K438" i="2"/>
  <c r="K617" i="2"/>
  <c r="K486" i="2"/>
  <c r="K450" i="2"/>
  <c r="K258" i="2"/>
  <c r="K509" i="2"/>
  <c r="K8" i="2"/>
  <c r="K585" i="2"/>
  <c r="K442" i="2"/>
  <c r="K358" i="2"/>
  <c r="K342" i="2"/>
  <c r="K569" i="2"/>
  <c r="K521" i="2"/>
  <c r="K498" i="2"/>
  <c r="K462" i="2"/>
  <c r="K294" i="2"/>
  <c r="K545" i="2"/>
  <c r="K306" i="2"/>
  <c r="K537" i="2"/>
  <c r="K474" i="2"/>
  <c r="K426" i="2"/>
  <c r="K573" i="2"/>
  <c r="K330" i="2"/>
  <c r="H27" i="2"/>
  <c r="F27" i="2"/>
  <c r="H16" i="2"/>
  <c r="F16" i="2"/>
  <c r="K437" i="2"/>
  <c r="I49" i="5"/>
  <c r="I48" i="5"/>
  <c r="I47" i="5"/>
  <c r="K33" i="4"/>
  <c r="I11" i="5"/>
  <c r="K18" i="4"/>
  <c r="K11" i="4"/>
  <c r="K19" i="4"/>
  <c r="K39" i="4"/>
  <c r="K40" i="4"/>
  <c r="K25" i="4"/>
  <c r="K26" i="4"/>
  <c r="K12" i="2" l="1"/>
  <c r="K57" i="2"/>
  <c r="K161" i="2"/>
  <c r="K212" i="2"/>
  <c r="K142" i="2"/>
  <c r="K171" i="2"/>
  <c r="K214" i="2"/>
  <c r="K230" i="2"/>
  <c r="K110" i="2"/>
  <c r="K202" i="2"/>
  <c r="K226" i="2"/>
  <c r="K115" i="2"/>
  <c r="K109" i="2"/>
  <c r="K213" i="2"/>
  <c r="K155" i="2"/>
  <c r="K156" i="2"/>
  <c r="K204" i="2"/>
  <c r="J7" i="3"/>
  <c r="K7" i="3" s="1"/>
  <c r="I13" i="5" s="1"/>
  <c r="F13" i="5"/>
  <c r="K111" i="2"/>
  <c r="K80" i="2"/>
  <c r="K199" i="2"/>
  <c r="L209" i="2"/>
  <c r="K209" i="2" s="1"/>
  <c r="K131" i="2"/>
  <c r="L208" i="2"/>
  <c r="K208" i="2" s="1"/>
  <c r="L211" i="2"/>
  <c r="K211" i="2" s="1"/>
  <c r="L216" i="2"/>
  <c r="K216" i="2" s="1"/>
  <c r="L172" i="2"/>
  <c r="K172" i="2" s="1"/>
  <c r="K145" i="2"/>
  <c r="K73" i="2"/>
  <c r="K77" i="2"/>
  <c r="K150" i="2"/>
  <c r="K133" i="2"/>
  <c r="K146" i="2"/>
  <c r="K148" i="2"/>
  <c r="K149" i="2"/>
  <c r="K151" i="2"/>
  <c r="K141" i="2"/>
  <c r="K198" i="2"/>
  <c r="K162" i="2"/>
  <c r="K158" i="2"/>
  <c r="K42" i="3"/>
  <c r="K173" i="2"/>
  <c r="K154" i="2"/>
  <c r="K144" i="2"/>
  <c r="K139" i="2"/>
  <c r="K140" i="2"/>
  <c r="K136" i="2"/>
  <c r="K125" i="2"/>
  <c r="K79" i="2"/>
  <c r="L76" i="2"/>
  <c r="K76" i="2" s="1"/>
  <c r="K53" i="2"/>
  <c r="K51" i="2"/>
  <c r="K42" i="2"/>
  <c r="L28" i="2"/>
  <c r="K28" i="2" s="1"/>
  <c r="K17" i="2"/>
  <c r="K124" i="2"/>
  <c r="K206" i="2"/>
  <c r="K205" i="2"/>
  <c r="K201" i="2"/>
  <c r="K200" i="2"/>
  <c r="L197" i="2"/>
  <c r="K197" i="2" s="1"/>
  <c r="K196" i="2"/>
  <c r="K195" i="2"/>
  <c r="K166" i="2"/>
  <c r="K164" i="2"/>
  <c r="K167" i="2"/>
  <c r="K168" i="2"/>
  <c r="K170" i="2"/>
  <c r="K169" i="2"/>
  <c r="L165" i="2"/>
  <c r="K165" i="2" s="1"/>
  <c r="L163" i="2"/>
  <c r="K163" i="2" s="1"/>
  <c r="L159" i="2"/>
  <c r="K159" i="2" s="1"/>
  <c r="K153" i="2"/>
  <c r="L147" i="2"/>
  <c r="K147" i="2" s="1"/>
  <c r="K143" i="2"/>
  <c r="K137" i="2"/>
  <c r="K117" i="2"/>
  <c r="L130" i="2"/>
  <c r="K130" i="2" s="1"/>
  <c r="K44" i="3"/>
  <c r="K134" i="2"/>
  <c r="K129" i="2"/>
  <c r="K127" i="2"/>
  <c r="L72" i="2"/>
  <c r="K72" i="2" s="1"/>
  <c r="K112" i="2"/>
  <c r="L135" i="2"/>
  <c r="K135" i="2" s="1"/>
  <c r="L128" i="2"/>
  <c r="K128" i="2" s="1"/>
  <c r="L122" i="2"/>
  <c r="K122" i="2" s="1"/>
  <c r="K118" i="2"/>
  <c r="L114" i="2"/>
  <c r="K114" i="2" s="1"/>
  <c r="K113" i="2"/>
  <c r="K46" i="2"/>
  <c r="K108" i="2"/>
  <c r="L75" i="2"/>
  <c r="L38" i="2"/>
  <c r="K38" i="2" s="1"/>
  <c r="L41" i="2"/>
  <c r="K41" i="2" s="1"/>
  <c r="L39" i="2"/>
  <c r="K39" i="2" s="1"/>
  <c r="F28" i="5"/>
  <c r="J22" i="3"/>
  <c r="K69" i="2"/>
  <c r="K50" i="2"/>
  <c r="K71" i="2"/>
  <c r="L27" i="2"/>
  <c r="K27" i="2" s="1"/>
  <c r="L58" i="2"/>
  <c r="K58" i="2" s="1"/>
  <c r="L54" i="2"/>
  <c r="L9" i="2"/>
  <c r="K9" i="2" s="1"/>
  <c r="L55" i="2"/>
  <c r="K55" i="2" s="1"/>
  <c r="L52" i="2"/>
  <c r="K52" i="2" s="1"/>
  <c r="L45" i="2"/>
  <c r="K45" i="2" s="1"/>
  <c r="L49" i="2"/>
  <c r="K49" i="2" s="1"/>
  <c r="L48" i="2"/>
  <c r="K48" i="2" s="1"/>
  <c r="L44" i="2"/>
  <c r="K44" i="2" s="1"/>
  <c r="C19" i="4"/>
  <c r="G19" i="4" s="1"/>
  <c r="C25" i="4"/>
  <c r="G25" i="4" s="1"/>
  <c r="C11" i="4"/>
  <c r="G11" i="4" s="1"/>
  <c r="C40" i="4"/>
  <c r="G40" i="4" s="1"/>
  <c r="C32" i="4"/>
  <c r="G32" i="4" s="1"/>
  <c r="L40" i="2"/>
  <c r="K40" i="2" s="1"/>
  <c r="L36" i="2"/>
  <c r="K36" i="2" s="1"/>
  <c r="L35" i="2"/>
  <c r="K35" i="2" s="1"/>
  <c r="L30" i="2"/>
  <c r="K30" i="2" s="1"/>
  <c r="J4" i="3"/>
  <c r="K4" i="3" s="1"/>
  <c r="C26" i="4"/>
  <c r="G26" i="4" s="1"/>
  <c r="C38" i="4"/>
  <c r="G38" i="4" s="1"/>
  <c r="C10" i="4"/>
  <c r="G10" i="4" s="1"/>
  <c r="J30" i="3"/>
  <c r="K30" i="3" s="1"/>
  <c r="I36" i="5" s="1"/>
  <c r="F36" i="5"/>
  <c r="L16" i="2"/>
  <c r="K16" i="2" s="1"/>
  <c r="C24" i="4"/>
  <c r="G24" i="4" s="1"/>
  <c r="C18" i="4"/>
  <c r="G18" i="4" s="1"/>
  <c r="C17" i="4"/>
  <c r="C12" i="4"/>
  <c r="G12" i="4" s="1"/>
  <c r="C33" i="4"/>
  <c r="G33" i="4" s="1"/>
  <c r="L4" i="2"/>
  <c r="Q4" i="1" s="1"/>
  <c r="L14" i="5" s="1"/>
  <c r="F10" i="5"/>
  <c r="J6" i="3"/>
  <c r="K6" i="3" s="1"/>
  <c r="F12" i="5"/>
  <c r="K12" i="4"/>
  <c r="C31" i="4"/>
  <c r="C39" i="4"/>
  <c r="G39" i="4" s="1"/>
  <c r="K54" i="2" l="1"/>
  <c r="K32" i="4"/>
  <c r="K38" i="4"/>
  <c r="K42" i="4" s="1"/>
  <c r="K75" i="2"/>
  <c r="I10" i="5"/>
  <c r="K24" i="4"/>
  <c r="K28" i="4" s="1"/>
  <c r="K17" i="4"/>
  <c r="K21" i="4" s="1"/>
  <c r="K31" i="4"/>
  <c r="K10" i="4"/>
  <c r="K14" i="4" s="1"/>
  <c r="G28" i="4"/>
  <c r="I12" i="5"/>
  <c r="C21" i="4"/>
  <c r="C14" i="4"/>
  <c r="G17" i="4"/>
  <c r="G21" i="4" s="1"/>
  <c r="C28" i="4"/>
  <c r="G14" i="4"/>
  <c r="G46" i="4"/>
  <c r="L6" i="2"/>
  <c r="Q6" i="1" s="1"/>
  <c r="L11" i="5" s="1"/>
  <c r="G47" i="4"/>
  <c r="G31" i="4"/>
  <c r="G35" i="4" s="1"/>
  <c r="C35" i="4"/>
  <c r="G42" i="4"/>
  <c r="C42" i="4"/>
  <c r="K35" i="4" l="1"/>
  <c r="L35" i="4" s="1"/>
  <c r="L5" i="2"/>
  <c r="Q5" i="1" s="1"/>
  <c r="J44" i="5"/>
  <c r="J35" i="5"/>
  <c r="J34" i="5"/>
  <c r="J39" i="5"/>
  <c r="J28" i="5"/>
  <c r="J30" i="5"/>
  <c r="J19" i="5"/>
  <c r="L14" i="4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>
  <authors>
    <author/>
  </authors>
  <commentList>
    <comment ref="Q4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4" authorId="0" shapeId="0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6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9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<sst xmlns="http://schemas.openxmlformats.org/spreadsheetml/2006/main" count="309" uniqueCount="192">
  <si>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</si>
  <si>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</si>
  <si>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</si>
  <si>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</si>
  <si>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</si>
  <si>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</si>
  <si>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</si>
  <si>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</si>
  <si>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</si>
  <si>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</si>
  <si>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</si>
  <si>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</si>
  <si>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</si>
  <si>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</si>
  <si>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</si>
  <si>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</si>
  <si>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</si>
  <si>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</si>
  <si>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</si>
  <si>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</si>
  <si>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</si>
  <si>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</si>
  <si>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</si>
  <si>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</si>
  <si>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</si>
  <si>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</si>
  <si>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</si>
  <si>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</si>
  <si>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</si>
  <si>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</si>
  <si>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</si>
  <si>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</si>
  <si>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</si>
  <si>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</si>
  <si>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</si>
  <si>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</si>
  <si>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</si>
  <si>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</si>
  <si>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</si>
  <si>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</si>
  <si>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</si>
  <si>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</si>
  <si>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</si>
  <si>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</si>
  <si>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</si>
  <si>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</si>
  <si>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</si>
  <si>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</si>
  <si>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</si>
  <si>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</si>
  <si>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</si>
  <si>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</si>
  <si>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</si>
  <si>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</si>
  <si>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</si>
  <si>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</si>
  <si>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</si>
  <si>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</si>
  <si>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</si>
  <si>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</si>
  <si>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</si>
  <si>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</si>
  <si>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</si>
  <si>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</si>
  <si>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</si>
  <si>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</si>
  <si>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</si>
  <si>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</si>
  <si>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</si>
  <si>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</si>
  <si>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</si>
  <si>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</si>
  <si>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</si>
  <si>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</si>
  <si>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</si>
  <si>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</si>
  <si>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</si>
  <si>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</si>
  <si>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</si>
  <si>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</si>
  <si>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</si>
  <si>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</si>
  <si>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</si>
  <si>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</si>
  <si>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</si>
  <si>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</si>
  <si>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</si>
  <si>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</si>
  <si>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</si>
  <si>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</si>
  <si>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</si>
  <si>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</si>
  <si>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</si>
  <si>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</si>
  <si>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</si>
  <si>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</si>
  <si>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</si>
  <si>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</si>
  <si>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</si>
  <si>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</si>
  <si>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</si>
  <si>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</si>
  <si>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</si>
  <si>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</si>
  <si>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</si>
  <si>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</si>
  <si>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</si>
  <si>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</si>
  <si>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</si>
  <si>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</si>
  <si>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</si>
  <si>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</si>
  <si>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</si>
  <si>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</si>
  <si>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</si>
  <si>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</si>
  <si>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</si>
  <si>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</si>
  <si>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</si>
  <si>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</si>
  <si>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</si>
  <si>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</si>
  <si>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</si>
  <si>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</si>
  <si>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</si>
  <si>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</si>
  <si>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</si>
  <si>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</si>
  <si>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</si>
  <si>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</si>
  <si>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</si>
  <si>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</si>
  <si>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</si>
  <si>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</si>
  <si>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</si>
  <si>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</si>
  <si>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</si>
  <si>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</si>
  <si>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</si>
  <si>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</si>
  <si>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</si>
  <si>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</si>
  <si>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</si>
  <si>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</si>
  <si>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</si>
  <si>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</si>
  <si>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</si>
  <si>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</si>
  <si>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</si>
  <si>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</si>
  <si>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</si>
  <si>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</si>
  <si>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</si>
  <si>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</si>
  <si>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</si>
  <si>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</si>
  <si>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</si>
  <si>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</si>
  <si>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</si>
  <si>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</si>
  <si>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</si>
  <si>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</si>
  <si>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</si>
  <si>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</si>
  <si>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</si>
  <si>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</si>
  <si>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</si>
  <si>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</si>
  <si>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</si>
  <si>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</si>
  <si>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Secretaria de Estado de Planejamento e Gestão de Mato Grosso</t>
  </si>
  <si>
    <t>Jonathas Gomes Marques</t>
  </si>
  <si>
    <t>4.3.1</t>
  </si>
  <si>
    <t>- Análise de Pontos de Função realizada no ambiente de homologação (http://webponto.sad.infovia-mt/default.aspx) entre o período de 28/06/2022 a 30/06/2022, versão S2 (WEBPonto - Todos os direitos reservados - S2).</t>
  </si>
  <si>
    <t>Unidade</t>
  </si>
  <si>
    <r>
      <t xml:space="preserve">Realizar a mensuração do tamanho funcional para o produto de software </t>
    </r>
    <r>
      <rPr>
        <b/>
        <sz val="10"/>
        <color rgb="FF0070C0"/>
        <rFont val="Franklin Gothic Medium"/>
        <family val="2"/>
      </rPr>
      <t>Serviço de Agendamento do SGA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Servir de insumo para a análise de viabilidade do projeto;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</si>
  <si>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 xml:space="preserve">Serviço de Agendamento do SGA </t>
  </si>
  <si>
    <t>Serviços</t>
  </si>
  <si>
    <t>Departamento</t>
  </si>
  <si>
    <t>Serviço</t>
  </si>
  <si>
    <t>Serviços integrados ao SGA. Consulta no SGA.</t>
  </si>
  <si>
    <t>Horários</t>
  </si>
  <si>
    <t>Unidade - Combo-box Unidade</t>
  </si>
  <si>
    <t>Departamento - Combo-box Departamento</t>
  </si>
  <si>
    <t>Serviço - Combo-box Serviço</t>
  </si>
  <si>
    <t>Horários Consulta Implícita Calendário, Serviço e Unidade</t>
  </si>
  <si>
    <t>Horários Consulta Implícita Horário</t>
  </si>
  <si>
    <t>Dados</t>
  </si>
  <si>
    <t>Dados - Agendamento</t>
  </si>
  <si>
    <t>Dados - Agendamento - Finalizar</t>
  </si>
  <si>
    <t xml:space="preserve">1 - Identificar e mensurar as funções de dados e de transação;
2 - Identificar e mensurar as fronteiras da aplicação;
</t>
  </si>
  <si>
    <t>Detalhada (IFPUG)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</si>
</sst>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2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b/>
      <u/>
      <sz val="8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74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 applyAlignment="1" applyProtection="1"/>
    <xf numFmtId="0" fontId="0" fillId="0" borderId="0" xfId="0" applyBorder="1"/>
    <xf numFmtId="167" fontId="5" fillId="0" borderId="14" xfId="1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3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1" applyNumberFormat="1" applyFont="1" applyFill="1" applyBorder="1" applyAlignment="1" applyProtection="1">
      <alignment horizontal="center"/>
    </xf>
    <xf numFmtId="10" fontId="5" fillId="0" borderId="25" xfId="1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1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1" applyNumberFormat="1" applyFont="1" applyFill="1" applyBorder="1" applyAlignment="1" applyProtection="1">
      <alignment horizontal="center"/>
    </xf>
    <xf numFmtId="10" fontId="5" fillId="0" borderId="0" xfId="1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20" fillId="0" borderId="34" xfId="0" applyFont="1" applyFill="1" applyBorder="1" applyAlignment="1">
      <alignment horizontal="left" vertical="center" wrapText="1"/>
    </xf>
    <xf numFmtId="0" fontId="21" fillId="0" borderId="34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 indent="1"/>
    </xf>
  </cellXfs>
  <cellStyles count="4">
    <cellStyle name="Normal" xfId="0" builtinId="0"/>
    <cellStyle name="Porcentagem" xfId="1" builtinId="5"/>
    <cellStyle name="TableStyleLight1" xfId="2"/>
    <cellStyle name="Vírgula" xfId="3" builtinId="3"/>
  </cellStyles>
  <dxfs count="102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0.13043478260869565</c:v>
                </c:pt>
                <c:pt idx="1">
                  <c:v>0</c:v>
                </c:pt>
                <c:pt idx="2">
                  <c:v>0.32608695652173914</c:v>
                </c:pt>
                <c:pt idx="3">
                  <c:v>0</c:v>
                </c:pt>
                <c:pt idx="4">
                  <c:v>0.54347826086956519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0</xdr:col>
      <xdr:colOff>1201063</xdr:colOff>
      <xdr:row>2</xdr:row>
      <xdr:rowOff>85724</xdr:rowOff>
    </xdr:to>
    <xdr:pic>
      <xdr:nvPicPr>
        <xdr:cNvPr id="66585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45"/>
  <sheetViews>
    <sheetView showGridLines="0" tabSelected="1" zoomScale="120" zoomScaleNormal="120" zoomScaleSheetLayoutView="100" workbookViewId="0">
      <pane ySplit="3" topLeftCell="A4" activePane="bottomLeft" state="frozen"/>
      <selection activeCell="B11" sqref="B11"/>
      <selection pane="bottomLeft" activeCell="A12" sqref="A12:V15"/>
    </sheetView>
  </sheetViews>
  <sheetFormatPr defaultRowHeight="13.5" x14ac:dyDescent="0.25"/>
  <cols>
    <col min="1" max="1" width="10.42578125" style="1" customWidth="1"/>
    <col min="2" max="2" width="2.710937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5703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2.75" x14ac:dyDescent="0.2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2.75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x14ac:dyDescent="0.25">
      <c r="A4" s="130" t="s">
        <v>1</v>
      </c>
      <c r="B4" s="130"/>
      <c r="C4" s="130"/>
      <c r="D4" s="130"/>
      <c r="E4" s="130"/>
      <c r="F4" s="131" t="s">
        <v>170</v>
      </c>
      <c r="G4" s="131"/>
      <c r="H4" s="131"/>
      <c r="I4" s="131"/>
      <c r="J4" s="131"/>
      <c r="K4" s="131"/>
      <c r="L4" s="131"/>
      <c r="M4" s="131"/>
      <c r="N4" s="131"/>
      <c r="O4" s="135" t="s">
        <v>2</v>
      </c>
      <c r="P4" s="135"/>
      <c r="Q4" s="133">
        <f>Funções!L4</f>
        <v>46</v>
      </c>
      <c r="R4" s="133"/>
      <c r="S4" s="133"/>
      <c r="T4" s="133"/>
      <c r="U4" s="133"/>
      <c r="V4" s="133"/>
    </row>
    <row r="5" spans="1:22" x14ac:dyDescent="0.25">
      <c r="A5" s="130" t="s">
        <v>3</v>
      </c>
      <c r="B5" s="130"/>
      <c r="C5" s="130"/>
      <c r="D5" s="130"/>
      <c r="E5" s="130"/>
      <c r="F5" s="131" t="s">
        <v>176</v>
      </c>
      <c r="G5" s="131"/>
      <c r="H5" s="131"/>
      <c r="I5" s="131"/>
      <c r="J5" s="131"/>
      <c r="K5" s="131"/>
      <c r="L5" s="131"/>
      <c r="M5" s="131"/>
      <c r="N5" s="131"/>
      <c r="O5" s="132" t="s">
        <v>6</v>
      </c>
      <c r="P5" s="132"/>
      <c r="Q5" s="133">
        <f>Funções!L5</f>
        <v>46</v>
      </c>
      <c r="R5" s="133"/>
      <c r="S5" s="133"/>
      <c r="T5" s="133"/>
      <c r="U5" s="133"/>
      <c r="V5" s="133"/>
    </row>
    <row r="6" spans="1:22" x14ac:dyDescent="0.25">
      <c r="A6" s="130" t="s">
        <v>5</v>
      </c>
      <c r="B6" s="130"/>
      <c r="C6" s="130"/>
      <c r="D6" s="130"/>
      <c r="E6" s="130"/>
      <c r="F6" s="136" t="s">
        <v>3</v>
      </c>
      <c r="G6" s="136"/>
      <c r="H6" s="136"/>
      <c r="I6" s="136"/>
      <c r="J6" s="136"/>
      <c r="K6" s="136"/>
      <c r="L6" s="136"/>
      <c r="M6" s="136"/>
      <c r="N6" s="136"/>
      <c r="O6" s="132" t="s">
        <v>4</v>
      </c>
      <c r="P6" s="132"/>
      <c r="Q6" s="133">
        <f>Funções!L6</f>
        <v>46</v>
      </c>
      <c r="R6" s="133"/>
      <c r="S6" s="133"/>
      <c r="T6" s="133"/>
      <c r="U6" s="133"/>
      <c r="V6" s="133"/>
    </row>
    <row r="7" spans="1:22" ht="12.75" x14ac:dyDescent="0.2">
      <c r="A7" s="130" t="s">
        <v>7</v>
      </c>
      <c r="B7" s="130"/>
      <c r="C7" s="130"/>
      <c r="D7" s="130"/>
      <c r="E7" s="130"/>
      <c r="F7" s="131" t="s">
        <v>191</v>
      </c>
      <c r="G7" s="131"/>
      <c r="H7" s="131"/>
      <c r="I7" s="131"/>
      <c r="J7" s="131"/>
      <c r="K7" s="131"/>
      <c r="L7" s="131"/>
      <c r="M7" s="131"/>
      <c r="N7" s="131"/>
      <c r="O7" s="132" t="s">
        <v>8</v>
      </c>
      <c r="P7" s="132"/>
      <c r="Q7" s="132"/>
      <c r="R7" s="137"/>
      <c r="S7" s="137"/>
      <c r="T7" s="137"/>
      <c r="U7" s="137"/>
      <c r="V7" s="137"/>
    </row>
    <row r="8" spans="1:22" ht="12.75" x14ac:dyDescent="0.2">
      <c r="A8" s="130" t="s">
        <v>9</v>
      </c>
      <c r="B8" s="130"/>
      <c r="C8" s="130"/>
      <c r="D8" s="130"/>
      <c r="E8" s="130"/>
      <c r="F8" s="131" t="s">
        <v>176</v>
      </c>
      <c r="G8" s="131"/>
      <c r="H8" s="131"/>
      <c r="I8" s="131"/>
      <c r="J8" s="131"/>
      <c r="K8" s="131"/>
      <c r="L8" s="131"/>
      <c r="M8" s="131"/>
      <c r="N8" s="131"/>
      <c r="O8" s="132" t="s">
        <v>10</v>
      </c>
      <c r="P8" s="132"/>
      <c r="Q8" s="132"/>
      <c r="R8" s="137" t="s">
        <v>172</v>
      </c>
      <c r="S8" s="137"/>
      <c r="T8" s="137"/>
      <c r="U8" s="137"/>
      <c r="V8" s="137"/>
    </row>
    <row r="9" spans="1:22" x14ac:dyDescent="0.25">
      <c r="A9" s="130" t="s">
        <v>11</v>
      </c>
      <c r="B9" s="130"/>
      <c r="C9" s="130"/>
      <c r="D9" s="130"/>
      <c r="E9" s="130"/>
      <c r="F9" s="136" t="s">
        <v>171</v>
      </c>
      <c r="G9" s="136"/>
      <c r="H9" s="136"/>
      <c r="I9" s="136"/>
      <c r="J9" s="136"/>
      <c r="K9" s="136"/>
      <c r="L9" s="136"/>
      <c r="M9" s="136"/>
      <c r="N9" s="136"/>
      <c r="O9" s="138" t="s">
        <v>12</v>
      </c>
      <c r="P9" s="138"/>
      <c r="Q9" s="138"/>
      <c r="R9" s="139">
        <v>45272</v>
      </c>
      <c r="S9" s="139"/>
      <c r="T9" s="139"/>
      <c r="U9" s="139"/>
      <c r="V9" s="139"/>
    </row>
    <row r="10" spans="1:22" x14ac:dyDescent="0.25">
      <c r="A10" s="130" t="s">
        <v>13</v>
      </c>
      <c r="B10" s="130"/>
      <c r="C10" s="130"/>
      <c r="D10" s="130"/>
      <c r="E10" s="130"/>
      <c r="F10" s="136"/>
      <c r="G10" s="136"/>
      <c r="H10" s="136"/>
      <c r="I10" s="136"/>
      <c r="J10" s="136"/>
      <c r="K10" s="136"/>
      <c r="L10" s="136"/>
      <c r="M10" s="136"/>
      <c r="N10" s="136"/>
      <c r="O10" s="138" t="s">
        <v>14</v>
      </c>
      <c r="P10" s="138"/>
      <c r="Q10" s="138"/>
      <c r="R10" s="139"/>
      <c r="S10" s="139"/>
      <c r="T10" s="139"/>
      <c r="U10" s="139"/>
      <c r="V10" s="139"/>
    </row>
    <row r="11" spans="1:22" x14ac:dyDescent="0.2">
      <c r="A11" s="140" t="s">
        <v>15</v>
      </c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12.75" x14ac:dyDescent="0.2">
      <c r="A12" s="141" t="s">
        <v>175</v>
      </c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2.75" x14ac:dyDescent="0.2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2.75" x14ac:dyDescent="0.2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 ht="90.75" customHeight="1" x14ac:dyDescent="0.2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x14ac:dyDescent="0.2">
      <c r="A16" s="140" t="s">
        <v>16</v>
      </c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2.75" x14ac:dyDescent="0.2">
      <c r="A17" s="141" t="s">
        <v>190</v>
      </c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 ht="12.75" x14ac:dyDescent="0.2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39.75" customHeight="1" x14ac:dyDescent="0.2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45.5" customHeight="1" x14ac:dyDescent="0.2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 x14ac:dyDescent="0.2">
      <c r="A21" s="140" t="s">
        <v>17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 ht="12.75" x14ac:dyDescent="0.2">
      <c r="A22" s="142" t="s">
        <v>173</v>
      </c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ht="12.75" x14ac:dyDescent="0.2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2.75" x14ac:dyDescent="0.2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thickBot="1" x14ac:dyDescent="0.25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thickBot="1" x14ac:dyDescent="0.25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thickBot="1" x14ac:dyDescent="0.25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2.75" x14ac:dyDescent="0.2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2.75" x14ac:dyDescent="0.2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2.75" x14ac:dyDescent="0.2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2.75" x14ac:dyDescent="0.2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2.75" x14ac:dyDescent="0.2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2.75" x14ac:dyDescent="0.2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2.75" x14ac:dyDescent="0.2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2.75" x14ac:dyDescent="0.2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2.75" x14ac:dyDescent="0.2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2.75" x14ac:dyDescent="0.2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2.75" x14ac:dyDescent="0.2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2.75" x14ac:dyDescent="0.2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2.75" x14ac:dyDescent="0.2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2.75" x14ac:dyDescent="0.2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2.75" x14ac:dyDescent="0.2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2.75" x14ac:dyDescent="0.2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2.75" x14ac:dyDescent="0.2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2.75" x14ac:dyDescent="0.2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</sheetData>
  <sheetProtection selectLockedCells="1" selectUnlockedCells="1"/>
  <mergeCells count="35"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8:E8"/>
    <mergeCell ref="F8:N8"/>
    <mergeCell ref="O8:Q8"/>
    <mergeCell ref="R8:V8"/>
    <mergeCell ref="A9:E9"/>
    <mergeCell ref="F9:N9"/>
    <mergeCell ref="O9:Q9"/>
    <mergeCell ref="R9:V9"/>
    <mergeCell ref="A6:E6"/>
    <mergeCell ref="F6:N6"/>
    <mergeCell ref="O6:P6"/>
    <mergeCell ref="Q6:V6"/>
    <mergeCell ref="A7:E7"/>
    <mergeCell ref="F7:N7"/>
    <mergeCell ref="O7:Q7"/>
    <mergeCell ref="R7:V7"/>
    <mergeCell ref="A5:E5"/>
    <mergeCell ref="F5:N5"/>
    <mergeCell ref="O5:P5"/>
    <mergeCell ref="Q5:V5"/>
    <mergeCell ref="A1:V3"/>
    <mergeCell ref="A4:E4"/>
    <mergeCell ref="F4:N4"/>
    <mergeCell ref="O4:P4"/>
    <mergeCell ref="Q4:V4"/>
  </mergeCells>
  <dataValidations count="3">
    <dataValidation type="list" operator="equal" allowBlank="1" showErrorMessage="1" sqref="F6">
      <formula1>"Aplicação,Projeto de Desenvolvimento,Projeto de Melhoria"</formula1>
      <formula2>0</formula2>
    </dataValidation>
    <dataValidation type="list" operator="equal" allowBlank="1" showErrorMessage="1" sqref="G6:N7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O631"/>
  <sheetViews>
    <sheetView showGridLines="0" zoomScale="130" zoomScaleNormal="130" zoomScaleSheetLayoutView="100" workbookViewId="0">
      <pane ySplit="7" topLeftCell="A8" activePane="bottomLeft" state="frozen"/>
      <selection activeCell="B11" sqref="B11"/>
      <selection pane="bottomLeft" activeCell="E24" sqref="E24"/>
    </sheetView>
  </sheetViews>
  <sheetFormatPr defaultRowHeight="12.75" x14ac:dyDescent="0.2"/>
  <cols>
    <col min="1" max="1" width="66.14062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5703125" customWidth="1"/>
    <col min="12" max="12" width="12" customWidth="1"/>
    <col min="13" max="13" width="6.85546875" customWidth="1"/>
    <col min="14" max="14" width="7.42578125" customWidth="1"/>
    <col min="15" max="15" width="37.42578125" customWidth="1"/>
  </cols>
  <sheetData>
    <row r="1" spans="1:15" ht="13.5" thickBot="1" x14ac:dyDescent="0.25">
      <c r="A1" s="148" t="s">
        <v>157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5" ht="13.5" thickBot="1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5" x14ac:dyDescent="0.2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</row>
    <row r="4" spans="1:15" x14ac:dyDescent="0.2">
      <c r="A4" s="3" t="str">
        <f>Contagem!A5&amp;" : "&amp;Contagem!F5</f>
        <v xml:space="preserve">Aplicação : Serviço de Agendamento do SGA </v>
      </c>
      <c r="B4" s="150" t="str">
        <f>Contagem!A8&amp;" : "&amp;Contagem!F8</f>
        <v xml:space="preserve">Projeto : Serviço de Agendamento do SGA </v>
      </c>
      <c r="C4" s="151"/>
      <c r="D4" s="151"/>
      <c r="E4" s="151"/>
      <c r="F4" s="151"/>
      <c r="G4" s="151"/>
      <c r="H4" s="151"/>
      <c r="I4" s="151"/>
      <c r="J4" s="152"/>
      <c r="K4" s="113" t="s">
        <v>2</v>
      </c>
      <c r="L4" s="116">
        <f>SUM(H8:H631)</f>
        <v>46</v>
      </c>
      <c r="M4" s="147"/>
      <c r="N4" s="147"/>
      <c r="O4" s="147"/>
    </row>
    <row r="5" spans="1:15" x14ac:dyDescent="0.2">
      <c r="A5" s="3" t="str">
        <f>Contagem!A9&amp;" : "&amp;Contagem!F9</f>
        <v>Responsável : Jonathas Gomes Marques</v>
      </c>
      <c r="B5" s="150" t="str">
        <f>Contagem!A10&amp;" : "&amp;Contagem!F10</f>
        <v xml:space="preserve">Revisor : </v>
      </c>
      <c r="C5" s="151"/>
      <c r="D5" s="151"/>
      <c r="E5" s="151"/>
      <c r="F5" s="151"/>
      <c r="G5" s="151"/>
      <c r="H5" s="151"/>
      <c r="I5" s="151"/>
      <c r="J5" s="152"/>
      <c r="K5" s="115" t="s">
        <v>6</v>
      </c>
      <c r="L5" s="116">
        <f>SUM(K8:K631)</f>
        <v>46</v>
      </c>
      <c r="M5" s="149"/>
      <c r="N5" s="149"/>
      <c r="O5" s="149"/>
    </row>
    <row r="6" spans="1:15" x14ac:dyDescent="0.2">
      <c r="A6" s="121" t="str">
        <f>Contagem!A4&amp;" : "&amp;Contagem!F4</f>
        <v>Empresa : Secretaria de Estado de Planejamento e Gestão de Mato Grosso</v>
      </c>
      <c r="B6" s="144" t="str">
        <f>"Tipo da Contagem : "&amp;Contagem!F6</f>
        <v>Tipo da Contagem : Aplicação</v>
      </c>
      <c r="C6" s="145"/>
      <c r="D6" s="145"/>
      <c r="E6" s="145"/>
      <c r="F6" s="145"/>
      <c r="G6" s="145"/>
      <c r="H6" s="145"/>
      <c r="I6" s="145"/>
      <c r="J6" s="146"/>
      <c r="K6" s="114" t="s">
        <v>4</v>
      </c>
      <c r="L6" s="116">
        <f>SUM(L8:L631)</f>
        <v>46</v>
      </c>
      <c r="M6" s="147"/>
      <c r="N6" s="147"/>
      <c r="O6" s="147"/>
    </row>
    <row r="7" spans="1:15" ht="13.5" customHeight="1" x14ac:dyDescent="0.25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">
      <c r="A8" s="126"/>
      <c r="B8" s="4"/>
      <c r="C8" s="4"/>
      <c r="D8" s="7"/>
      <c r="E8" s="7"/>
      <c r="F8" s="8" t="str">
        <f t="shared" ref="F8:F69" si="0">IF(ISBLANK(B8),"",IF(I8="L","Baixa",IF(I8="A","Média",IF(I8="","","Alta"))))</f>
        <v/>
      </c>
      <c r="G8" s="7" t="str">
        <f t="shared" ref="G8:G69" si="1">CONCATENATE(B8,I8)</f>
        <v/>
      </c>
      <c r="H8" s="5" t="str">
        <f t="shared" ref="H8:H69" si="2">IF(ISBLANK(B8),"",IF(B8="ALI",IF(I8="L",7,IF(I8="A",10,15)),IF(B8="AIE",IF(I8="L",5,IF(I8="A",7,10)),IF(B8="SE",IF(I8="L",4,IF(I8="A",5,7)),IF(OR(B8="EE",B8="CE"),IF(I8="L",3,IF(I8="A",4,6)),0)))))</f>
        <v/>
      </c>
      <c r="I8" s="122" t="str">
        <f t="shared" ref="I8:I69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:J69" si="4">CONCATENATE(B8,C8)</f>
        <v/>
      </c>
      <c r="K8" s="9" t="str">
        <f t="shared" ref="K8:K72" si="5">IF(OR(H8="",H8=0),L8,H8)</f>
        <v/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">
      <c r="A9" s="128" t="s">
        <v>177</v>
      </c>
      <c r="B9" s="4"/>
      <c r="C9" s="4"/>
      <c r="D9" s="7"/>
      <c r="E9" s="7"/>
      <c r="F9" s="8" t="str">
        <f t="shared" si="0"/>
        <v/>
      </c>
      <c r="G9" s="7" t="str">
        <f t="shared" si="1"/>
        <v/>
      </c>
      <c r="H9" s="5" t="str">
        <f t="shared" si="2"/>
        <v/>
      </c>
      <c r="I9" s="122" t="str">
        <f t="shared" si="3"/>
        <v/>
      </c>
      <c r="J9" s="7" t="str">
        <f t="shared" si="4"/>
        <v/>
      </c>
      <c r="K9" s="9" t="str">
        <f t="shared" si="5"/>
        <v/>
      </c>
      <c r="L9" s="9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0"/>
      <c r="N9" s="10"/>
      <c r="O9" s="6" t="s">
        <v>180</v>
      </c>
    </row>
    <row r="10" spans="1:15" x14ac:dyDescent="0.2">
      <c r="A10" s="126" t="s">
        <v>174</v>
      </c>
      <c r="B10" s="4" t="s">
        <v>99</v>
      </c>
      <c r="C10" s="4" t="s">
        <v>41</v>
      </c>
      <c r="D10" s="7">
        <v>1</v>
      </c>
      <c r="E10" s="7">
        <v>1</v>
      </c>
      <c r="F10" s="8" t="str">
        <f t="shared" ref="F10:F11" si="6">IF(ISBLANK(B10),"",IF(I10="L","Baixa",IF(I10="A","Média",IF(I10="","","Alta"))))</f>
        <v>Baixa</v>
      </c>
      <c r="G10" s="7" t="str">
        <f t="shared" ref="G10:G11" si="7">CONCATENATE(B10,I10)</f>
        <v>AIEL</v>
      </c>
      <c r="H10" s="5">
        <f t="shared" ref="H10:H11" si="8">IF(ISBLANK(B10),"",IF(B10="ALI",IF(I10="L",7,IF(I10="A",10,15)),IF(B10="AIE",IF(I10="L",5,IF(I10="A",7,10)),IF(B10="SE",IF(I10="L",4,IF(I10="A",5,7)),IF(OR(B10="EE",B10="CE"),IF(I10="L",3,IF(I10="A",4,6)),0)))))</f>
        <v>5</v>
      </c>
      <c r="I10" s="122" t="str">
        <f t="shared" ref="I10:I11" si="9">IF(OR(ISBLANK(D10),ISBLANK(E10)),IF(OR(B10="ALI",B10="AIE"),"L",IF(OR(B10="EE",B10="SE",B10="CE"),"A","")),IF(B10="EE",IF(E10&gt;=3,IF(D10&gt;=5,"H","A"),IF(E10&gt;=2,IF(D10&gt;=16,"H",IF(D10&lt;=4,"L","A")),IF(D10&lt;=15,"L","A"))),IF(OR(B10="SE",B10="CE"),IF(E10&gt;=4,IF(D10&gt;=6,"H","A"),IF(E10&gt;=2,IF(D10&gt;=20,"H",IF(D10&lt;=5,"L","A")),IF(D10&lt;=19,"L","A"))),IF(OR(B10="ALI",B10="AIE"),IF(E10&gt;=6,IF(D10&gt;=20,"H","A"),IF(E10&gt;=2,IF(D10&gt;=51,"H",IF(D10&lt;=19,"L","A")),IF(D10&lt;=50,"L","A"))),""))))</f>
        <v>L</v>
      </c>
      <c r="J10" s="7" t="str">
        <f t="shared" ref="J10:J11" si="10">CONCATENATE(B10,C10)</f>
        <v>AIEI</v>
      </c>
      <c r="K10" s="9">
        <f t="shared" ref="K10:K11" si="11">IF(OR(H10="",H10=0),L10,H10)</f>
        <v>5</v>
      </c>
      <c r="L10" s="9">
        <f>IF(NOT(ISERROR(VLOOKUP(B10,Deflatores!G$42:H$64,2,FALSE))),VLOOKUP(B10,Deflatores!G$42:H$64,2,FALSE),IF(OR(ISBLANK(C10),ISBLANK(B10)),"",VLOOKUP(C10,Deflatores!G$4:H$38,2,FALSE)*H10+VLOOKUP(C10,Deflatores!G$4:I$38,3,FALSE)))</f>
        <v>5</v>
      </c>
      <c r="M10" s="10"/>
      <c r="N10" s="10"/>
      <c r="O10" s="6"/>
    </row>
    <row r="11" spans="1:15" x14ac:dyDescent="0.2">
      <c r="A11" s="173" t="s">
        <v>182</v>
      </c>
      <c r="B11" s="4" t="s">
        <v>102</v>
      </c>
      <c r="C11" s="4" t="s">
        <v>41</v>
      </c>
      <c r="D11" s="7">
        <v>2</v>
      </c>
      <c r="E11" s="7">
        <v>1</v>
      </c>
      <c r="F11" s="8" t="str">
        <f t="shared" si="6"/>
        <v>Baixa</v>
      </c>
      <c r="G11" s="7" t="str">
        <f t="shared" si="7"/>
        <v>CEL</v>
      </c>
      <c r="H11" s="5">
        <f t="shared" si="8"/>
        <v>3</v>
      </c>
      <c r="I11" s="122" t="str">
        <f t="shared" si="9"/>
        <v>L</v>
      </c>
      <c r="J11" s="7" t="str">
        <f t="shared" si="10"/>
        <v>CEI</v>
      </c>
      <c r="K11" s="9">
        <f t="shared" si="11"/>
        <v>3</v>
      </c>
      <c r="L11" s="9">
        <f>IF(NOT(ISERROR(VLOOKUP(B11,Deflatores!G$42:H$64,2,FALSE))),VLOOKUP(B11,Deflatores!G$42:H$64,2,FALSE),IF(OR(ISBLANK(C11),ISBLANK(B11)),"",VLOOKUP(C11,Deflatores!G$4:H$38,2,FALSE)*H11+VLOOKUP(C11,Deflatores!G$4:I$38,3,FALSE)))</f>
        <v>3</v>
      </c>
      <c r="M11" s="10"/>
      <c r="N11" s="10"/>
      <c r="O11" s="6"/>
    </row>
    <row r="12" spans="1:15" x14ac:dyDescent="0.2">
      <c r="A12" s="126" t="s">
        <v>178</v>
      </c>
      <c r="B12" s="4" t="s">
        <v>99</v>
      </c>
      <c r="C12" s="4" t="s">
        <v>41</v>
      </c>
      <c r="D12" s="7">
        <v>1</v>
      </c>
      <c r="E12" s="7">
        <v>1</v>
      </c>
      <c r="F12" s="8" t="str">
        <f t="shared" si="0"/>
        <v>Baixa</v>
      </c>
      <c r="G12" s="7" t="str">
        <f t="shared" si="1"/>
        <v>AIEL</v>
      </c>
      <c r="H12" s="5">
        <f t="shared" si="2"/>
        <v>5</v>
      </c>
      <c r="I12" s="122" t="str">
        <f t="shared" si="3"/>
        <v>L</v>
      </c>
      <c r="J12" s="7" t="str">
        <f t="shared" si="4"/>
        <v>AIEI</v>
      </c>
      <c r="K12" s="9">
        <f t="shared" si="5"/>
        <v>5</v>
      </c>
      <c r="L12" s="9">
        <f>IF(NOT(ISERROR(VLOOKUP(B12,Deflatores!G$42:H$64,2,FALSE))),VLOOKUP(B12,Deflatores!G$42:H$64,2,FALSE),IF(OR(ISBLANK(C12),ISBLANK(B12)),"",VLOOKUP(C12,Deflatores!G$4:H$38,2,FALSE)*H12+VLOOKUP(C12,Deflatores!G$4:I$38,3,FALSE)))</f>
        <v>5</v>
      </c>
      <c r="M12" s="10"/>
      <c r="N12" s="10"/>
      <c r="O12" s="6"/>
    </row>
    <row r="13" spans="1:15" x14ac:dyDescent="0.2">
      <c r="A13" s="173" t="s">
        <v>183</v>
      </c>
      <c r="B13" s="4" t="s">
        <v>102</v>
      </c>
      <c r="C13" s="4" t="s">
        <v>41</v>
      </c>
      <c r="D13" s="7">
        <v>2</v>
      </c>
      <c r="E13" s="7">
        <v>1</v>
      </c>
      <c r="F13" s="8" t="str">
        <f t="shared" ref="F13" si="12">IF(ISBLANK(B13),"",IF(I13="L","Baixa",IF(I13="A","Média",IF(I13="","","Alta"))))</f>
        <v>Baixa</v>
      </c>
      <c r="G13" s="7" t="str">
        <f t="shared" ref="G13" si="13">CONCATENATE(B13,I13)</f>
        <v>CEL</v>
      </c>
      <c r="H13" s="5">
        <f t="shared" ref="H13" si="14">IF(ISBLANK(B13),"",IF(B13="ALI",IF(I13="L",7,IF(I13="A",10,15)),IF(B13="AIE",IF(I13="L",5,IF(I13="A",7,10)),IF(B13="SE",IF(I13="L",4,IF(I13="A",5,7)),IF(OR(B13="EE",B13="CE"),IF(I13="L",3,IF(I13="A",4,6)),0)))))</f>
        <v>3</v>
      </c>
      <c r="I13" s="122" t="str">
        <f t="shared" ref="I13" si="15">IF(OR(ISBLANK(D13),ISBLANK(E13)),IF(OR(B13="ALI",B13="AIE"),"L",IF(OR(B13="EE",B13="SE",B13="CE"),"A","")),IF(B13="EE",IF(E13&gt;=3,IF(D13&gt;=5,"H","A"),IF(E13&gt;=2,IF(D13&gt;=16,"H",IF(D13&lt;=4,"L","A")),IF(D13&lt;=15,"L","A"))),IF(OR(B13="SE",B13="CE"),IF(E13&gt;=4,IF(D13&gt;=6,"H","A"),IF(E13&gt;=2,IF(D13&gt;=20,"H",IF(D13&lt;=5,"L","A")),IF(D13&lt;=19,"L","A"))),IF(OR(B13="ALI",B13="AIE"),IF(E13&gt;=6,IF(D13&gt;=20,"H","A"),IF(E13&gt;=2,IF(D13&gt;=51,"H",IF(D13&lt;=19,"L","A")),IF(D13&lt;=50,"L","A"))),""))))</f>
        <v>L</v>
      </c>
      <c r="J13" s="7" t="str">
        <f t="shared" ref="J13" si="16">CONCATENATE(B13,C13)</f>
        <v>CEI</v>
      </c>
      <c r="K13" s="9">
        <f t="shared" ref="K13" si="17">IF(OR(H13="",H13=0),L13,H13)</f>
        <v>3</v>
      </c>
      <c r="L13" s="9">
        <f>IF(NOT(ISERROR(VLOOKUP(B13,Deflatores!G$42:H$64,2,FALSE))),VLOOKUP(B13,Deflatores!G$42:H$64,2,FALSE),IF(OR(ISBLANK(C13),ISBLANK(B13)),"",VLOOKUP(C13,Deflatores!G$4:H$38,2,FALSE)*H13+VLOOKUP(C13,Deflatores!G$4:I$38,3,FALSE)))</f>
        <v>3</v>
      </c>
      <c r="M13" s="10"/>
      <c r="N13" s="10"/>
      <c r="O13" s="6"/>
    </row>
    <row r="14" spans="1:15" x14ac:dyDescent="0.2">
      <c r="A14" s="126" t="s">
        <v>179</v>
      </c>
      <c r="B14" s="4" t="s">
        <v>99</v>
      </c>
      <c r="C14" s="4" t="s">
        <v>41</v>
      </c>
      <c r="D14" s="7">
        <v>1</v>
      </c>
      <c r="E14" s="7">
        <v>1</v>
      </c>
      <c r="F14" s="8" t="str">
        <f t="shared" ref="F14" si="18">IF(ISBLANK(B14),"",IF(I14="L","Baixa",IF(I14="A","Média",IF(I14="","","Alta"))))</f>
        <v>Baixa</v>
      </c>
      <c r="G14" s="7" t="str">
        <f t="shared" ref="G14" si="19">CONCATENATE(B14,I14)</f>
        <v>AIEL</v>
      </c>
      <c r="H14" s="5">
        <f t="shared" ref="H14" si="20">IF(ISBLANK(B14),"",IF(B14="ALI",IF(I14="L",7,IF(I14="A",10,15)),IF(B14="AIE",IF(I14="L",5,IF(I14="A",7,10)),IF(B14="SE",IF(I14="L",4,IF(I14="A",5,7)),IF(OR(B14="EE",B14="CE"),IF(I14="L",3,IF(I14="A",4,6)),0)))))</f>
        <v>5</v>
      </c>
      <c r="I14" s="122" t="str">
        <f t="shared" ref="I14" si="21">IF(OR(ISBLANK(D14),ISBLANK(E14)),IF(OR(B14="ALI",B14="AIE"),"L",IF(OR(B14="EE",B14="SE",B14="CE"),"A","")),IF(B14="EE",IF(E14&gt;=3,IF(D14&gt;=5,"H","A"),IF(E14&gt;=2,IF(D14&gt;=16,"H",IF(D14&lt;=4,"L","A")),IF(D14&lt;=15,"L","A"))),IF(OR(B14="SE",B14="CE"),IF(E14&gt;=4,IF(D14&gt;=6,"H","A"),IF(E14&gt;=2,IF(D14&gt;=20,"H",IF(D14&lt;=5,"L","A")),IF(D14&lt;=19,"L","A"))),IF(OR(B14="ALI",B14="AIE"),IF(E14&gt;=6,IF(D14&gt;=20,"H","A"),IF(E14&gt;=2,IF(D14&gt;=51,"H",IF(D14&lt;=19,"L","A")),IF(D14&lt;=50,"L","A"))),""))))</f>
        <v>L</v>
      </c>
      <c r="J14" s="7" t="str">
        <f t="shared" ref="J14" si="22">CONCATENATE(B14,C14)</f>
        <v>AIEI</v>
      </c>
      <c r="K14" s="9">
        <f t="shared" ref="K14" si="23">IF(OR(H14="",H14=0),L14,H14)</f>
        <v>5</v>
      </c>
      <c r="L14" s="9">
        <f>IF(NOT(ISERROR(VLOOKUP(B14,Deflatores!G$42:H$64,2,FALSE))),VLOOKUP(B14,Deflatores!G$42:H$64,2,FALSE),IF(OR(ISBLANK(C14),ISBLANK(B14)),"",VLOOKUP(C14,Deflatores!G$4:H$38,2,FALSE)*H14+VLOOKUP(C14,Deflatores!G$4:I$38,3,FALSE)))</f>
        <v>5</v>
      </c>
      <c r="M14" s="10"/>
      <c r="N14" s="10"/>
      <c r="O14" s="6"/>
    </row>
    <row r="15" spans="1:15" x14ac:dyDescent="0.2">
      <c r="A15" s="173" t="s">
        <v>184</v>
      </c>
      <c r="B15" s="4" t="s">
        <v>102</v>
      </c>
      <c r="C15" s="4" t="s">
        <v>41</v>
      </c>
      <c r="D15" s="7">
        <v>2</v>
      </c>
      <c r="E15" s="7">
        <v>1</v>
      </c>
      <c r="F15" s="8" t="str">
        <f t="shared" ref="F15" si="24">IF(ISBLANK(B15),"",IF(I15="L","Baixa",IF(I15="A","Média",IF(I15="","","Alta"))))</f>
        <v>Baixa</v>
      </c>
      <c r="G15" s="7" t="str">
        <f t="shared" ref="G15" si="25">CONCATENATE(B15,I15)</f>
        <v>CEL</v>
      </c>
      <c r="H15" s="5">
        <f t="shared" ref="H15" si="26">IF(ISBLANK(B15),"",IF(B15="ALI",IF(I15="L",7,IF(I15="A",10,15)),IF(B15="AIE",IF(I15="L",5,IF(I15="A",7,10)),IF(B15="SE",IF(I15="L",4,IF(I15="A",5,7)),IF(OR(B15="EE",B15="CE"),IF(I15="L",3,IF(I15="A",4,6)),0)))))</f>
        <v>3</v>
      </c>
      <c r="I15" s="122" t="str">
        <f t="shared" ref="I15" si="27">IF(OR(ISBLANK(D15),ISBLANK(E15)),IF(OR(B15="ALI",B15="AIE"),"L",IF(OR(B15="EE",B15="SE",B15="CE"),"A","")),IF(B15="EE",IF(E15&gt;=3,IF(D15&gt;=5,"H","A"),IF(E15&gt;=2,IF(D15&gt;=16,"H",IF(D15&lt;=4,"L","A")),IF(D15&lt;=15,"L","A"))),IF(OR(B15="SE",B15="CE"),IF(E15&gt;=4,IF(D15&gt;=6,"H","A"),IF(E15&gt;=2,IF(D15&gt;=20,"H",IF(D15&lt;=5,"L","A")),IF(D15&lt;=19,"L","A"))),IF(OR(B15="ALI",B15="AIE"),IF(E15&gt;=6,IF(D15&gt;=20,"H","A"),IF(E15&gt;=2,IF(D15&gt;=51,"H",IF(D15&lt;=19,"L","A")),IF(D15&lt;=50,"L","A"))),""))))</f>
        <v>L</v>
      </c>
      <c r="J15" s="7" t="str">
        <f t="shared" ref="J15" si="28">CONCATENATE(B15,C15)</f>
        <v>CEI</v>
      </c>
      <c r="K15" s="9">
        <f t="shared" ref="K15" si="29">IF(OR(H15="",H15=0),L15,H15)</f>
        <v>3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3</v>
      </c>
      <c r="M15" s="10"/>
      <c r="N15" s="10"/>
      <c r="O15" s="6"/>
    </row>
    <row r="16" spans="1:15" x14ac:dyDescent="0.2">
      <c r="A16" s="126"/>
      <c r="B16" s="4"/>
      <c r="C16" s="4"/>
      <c r="D16" s="7"/>
      <c r="E16" s="7"/>
      <c r="F16" s="8" t="str">
        <f t="shared" si="0"/>
        <v/>
      </c>
      <c r="G16" s="7" t="str">
        <f t="shared" si="1"/>
        <v/>
      </c>
      <c r="H16" s="5" t="str">
        <f t="shared" si="2"/>
        <v/>
      </c>
      <c r="I16" s="122" t="str">
        <f t="shared" si="3"/>
        <v/>
      </c>
      <c r="J16" s="7" t="str">
        <f t="shared" si="4"/>
        <v/>
      </c>
      <c r="K16" s="9" t="str">
        <f t="shared" si="5"/>
        <v/>
      </c>
      <c r="L16" s="9" t="str">
        <f>IF(NOT(ISERROR(VLOOKUP(B16,Deflatores!G$42:H$64,2,FALSE))),VLOOKUP(B16,Deflatores!G$42:H$64,2,FALSE),IF(OR(ISBLANK(C16),ISBLANK(B16)),"",VLOOKUP(C16,Deflatores!G$4:H$38,2,FALSE)*H16+VLOOKUP(C16,Deflatores!G$4:I$38,3,FALSE)))</f>
        <v/>
      </c>
      <c r="M16" s="10"/>
      <c r="N16" s="10"/>
      <c r="O16" s="6"/>
    </row>
    <row r="17" spans="1:15" x14ac:dyDescent="0.2">
      <c r="A17" s="128" t="s">
        <v>181</v>
      </c>
      <c r="B17" s="4"/>
      <c r="C17" s="4"/>
      <c r="D17" s="7"/>
      <c r="E17" s="7"/>
      <c r="F17" s="8" t="str">
        <f t="shared" si="0"/>
        <v/>
      </c>
      <c r="G17" s="7" t="str">
        <f t="shared" si="1"/>
        <v/>
      </c>
      <c r="H17" s="5" t="str">
        <f t="shared" si="2"/>
        <v/>
      </c>
      <c r="I17" s="122" t="str">
        <f t="shared" si="3"/>
        <v/>
      </c>
      <c r="J17" s="7" t="str">
        <f t="shared" si="4"/>
        <v/>
      </c>
      <c r="K17" s="9" t="str">
        <f t="shared" si="5"/>
        <v/>
      </c>
      <c r="L17" s="9" t="str">
        <f>IF(NOT(ISERROR(VLOOKUP(B17,Deflatores!G$42:H$64,2,FALSE))),VLOOKUP(B17,Deflatores!G$42:H$64,2,FALSE),IF(OR(ISBLANK(C17),ISBLANK(B17)),"",VLOOKUP(C17,Deflatores!G$4:H$38,2,FALSE)*H17+VLOOKUP(C17,Deflatores!G$4:I$38,3,FALSE)))</f>
        <v/>
      </c>
      <c r="M17" s="10"/>
      <c r="N17" s="10"/>
      <c r="O17" s="6"/>
    </row>
    <row r="18" spans="1:15" x14ac:dyDescent="0.2">
      <c r="A18" s="126" t="s">
        <v>181</v>
      </c>
      <c r="B18" s="4" t="s">
        <v>99</v>
      </c>
      <c r="C18" s="4" t="s">
        <v>41</v>
      </c>
      <c r="D18" s="7">
        <v>1</v>
      </c>
      <c r="E18" s="7">
        <v>2</v>
      </c>
      <c r="F18" s="8" t="str">
        <f t="shared" si="0"/>
        <v>Baixa</v>
      </c>
      <c r="G18" s="7" t="str">
        <f t="shared" si="1"/>
        <v>AIEL</v>
      </c>
      <c r="H18" s="5">
        <f t="shared" si="2"/>
        <v>5</v>
      </c>
      <c r="I18" s="122" t="str">
        <f t="shared" si="3"/>
        <v>L</v>
      </c>
      <c r="J18" s="7" t="str">
        <f t="shared" si="4"/>
        <v>AIEI</v>
      </c>
      <c r="K18" s="9">
        <f t="shared" si="5"/>
        <v>5</v>
      </c>
      <c r="L18" s="9">
        <f>IF(NOT(ISERROR(VLOOKUP(B18,Deflatores!G$42:H$64,2,FALSE))),VLOOKUP(B18,Deflatores!G$42:H$64,2,FALSE),IF(OR(ISBLANK(C18),ISBLANK(B18)),"",VLOOKUP(C18,Deflatores!G$4:H$38,2,FALSE)*H18+VLOOKUP(C18,Deflatores!G$4:I$38,3,FALSE)))</f>
        <v>5</v>
      </c>
      <c r="M18" s="10"/>
      <c r="N18" s="10"/>
      <c r="O18" s="6"/>
    </row>
    <row r="19" spans="1:15" x14ac:dyDescent="0.2">
      <c r="A19" s="173" t="s">
        <v>185</v>
      </c>
      <c r="B19" s="4" t="s">
        <v>102</v>
      </c>
      <c r="C19" s="4" t="s">
        <v>41</v>
      </c>
      <c r="D19" s="7">
        <v>4</v>
      </c>
      <c r="E19" s="7">
        <v>3</v>
      </c>
      <c r="F19" s="8" t="str">
        <f t="shared" ref="F19:F22" si="30">IF(ISBLANK(B19),"",IF(I19="L","Baixa",IF(I19="A","Média",IF(I19="","","Alta"))))</f>
        <v>Baixa</v>
      </c>
      <c r="G19" s="7" t="str">
        <f t="shared" ref="G19:G22" si="31">CONCATENATE(B19,I19)</f>
        <v>CEL</v>
      </c>
      <c r="H19" s="5">
        <f t="shared" ref="H19:H22" si="32">IF(ISBLANK(B19),"",IF(B19="ALI",IF(I19="L",7,IF(I19="A",10,15)),IF(B19="AIE",IF(I19="L",5,IF(I19="A",7,10)),IF(B19="SE",IF(I19="L",4,IF(I19="A",5,7)),IF(OR(B19="EE",B19="CE"),IF(I19="L",3,IF(I19="A",4,6)),0)))))</f>
        <v>3</v>
      </c>
      <c r="I19" s="122" t="str">
        <f t="shared" ref="I19:I22" si="33">IF(OR(ISBLANK(D19),ISBLANK(E19)),IF(OR(B19="ALI",B19="AIE"),"L",IF(OR(B19="EE",B19="SE",B19="CE"),"A","")),IF(B19="EE",IF(E19&gt;=3,IF(D19&gt;=5,"H","A"),IF(E19&gt;=2,IF(D19&gt;=16,"H",IF(D19&lt;=4,"L","A")),IF(D19&lt;=15,"L","A"))),IF(OR(B19="SE",B19="CE"),IF(E19&gt;=4,IF(D19&gt;=6,"H","A"),IF(E19&gt;=2,IF(D19&gt;=20,"H",IF(D19&lt;=5,"L","A")),IF(D19&lt;=19,"L","A"))),IF(OR(B19="ALI",B19="AIE"),IF(E19&gt;=6,IF(D19&gt;=20,"H","A"),IF(E19&gt;=2,IF(D19&gt;=51,"H",IF(D19&lt;=19,"L","A")),IF(D19&lt;=50,"L","A"))),""))))</f>
        <v>L</v>
      </c>
      <c r="J19" s="7" t="str">
        <f t="shared" ref="J19:J22" si="34">CONCATENATE(B19,C19)</f>
        <v>CEI</v>
      </c>
      <c r="K19" s="9">
        <f t="shared" ref="K19:K22" si="35">IF(OR(H19="",H19=0),L19,H19)</f>
        <v>3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3</v>
      </c>
      <c r="M19" s="10"/>
      <c r="N19" s="10"/>
      <c r="O19" s="6"/>
    </row>
    <row r="20" spans="1:15" x14ac:dyDescent="0.2">
      <c r="A20" s="173" t="s">
        <v>186</v>
      </c>
      <c r="B20" s="4" t="s">
        <v>102</v>
      </c>
      <c r="C20" s="4" t="s">
        <v>41</v>
      </c>
      <c r="D20" s="7">
        <v>2</v>
      </c>
      <c r="E20" s="7">
        <v>2</v>
      </c>
      <c r="F20" s="8" t="str">
        <f t="shared" si="30"/>
        <v>Baixa</v>
      </c>
      <c r="G20" s="7" t="str">
        <f t="shared" si="31"/>
        <v>CEL</v>
      </c>
      <c r="H20" s="5">
        <f t="shared" si="32"/>
        <v>3</v>
      </c>
      <c r="I20" s="122" t="str">
        <f t="shared" si="33"/>
        <v>L</v>
      </c>
      <c r="J20" s="7" t="str">
        <f t="shared" si="34"/>
        <v>CEI</v>
      </c>
      <c r="K20" s="9">
        <f t="shared" si="35"/>
        <v>3</v>
      </c>
      <c r="L20" s="9">
        <f>IF(NOT(ISERROR(VLOOKUP(B20,Deflatores!G$42:H$64,2,FALSE))),VLOOKUP(B20,Deflatores!G$42:H$64,2,FALSE),IF(OR(ISBLANK(C20),ISBLANK(B20)),"",VLOOKUP(C20,Deflatores!G$4:H$38,2,FALSE)*H20+VLOOKUP(C20,Deflatores!G$4:I$38,3,FALSE)))</f>
        <v>3</v>
      </c>
      <c r="M20" s="10"/>
      <c r="N20" s="10"/>
      <c r="O20" s="6"/>
    </row>
    <row r="21" spans="1:15" x14ac:dyDescent="0.2">
      <c r="A21" s="126"/>
      <c r="B21" s="4"/>
      <c r="C21" s="4"/>
      <c r="D21" s="7"/>
      <c r="E21" s="7"/>
      <c r="F21" s="8" t="str">
        <f t="shared" ref="F21" si="36">IF(ISBLANK(B21),"",IF(I21="L","Baixa",IF(I21="A","Média",IF(I21="","","Alta"))))</f>
        <v/>
      </c>
      <c r="G21" s="7" t="str">
        <f t="shared" ref="G21" si="37">CONCATENATE(B21,I21)</f>
        <v/>
      </c>
      <c r="H21" s="5" t="str">
        <f t="shared" ref="H21" si="38">IF(ISBLANK(B21),"",IF(B21="ALI",IF(I21="L",7,IF(I21="A",10,15)),IF(B21="AIE",IF(I21="L",5,IF(I21="A",7,10)),IF(B21="SE",IF(I21="L",4,IF(I21="A",5,7)),IF(OR(B21="EE",B21="CE"),IF(I21="L",3,IF(I21="A",4,6)),0)))))</f>
        <v/>
      </c>
      <c r="I21" s="122" t="str">
        <f t="shared" ref="I21" si="39">IF(OR(ISBLANK(D21),ISBLANK(E21)),IF(OR(B21="ALI",B21="AIE"),"L",IF(OR(B21="EE",B21="SE",B21="CE"),"A","")),IF(B21="EE",IF(E21&gt;=3,IF(D21&gt;=5,"H","A"),IF(E21&gt;=2,IF(D21&gt;=16,"H",IF(D21&lt;=4,"L","A")),IF(D21&lt;=15,"L","A"))),IF(OR(B21="SE",B21="CE"),IF(E21&gt;=4,IF(D21&gt;=6,"H","A"),IF(E21&gt;=2,IF(D21&gt;=20,"H",IF(D21&lt;=5,"L","A")),IF(D21&lt;=19,"L","A"))),IF(OR(B21="ALI",B21="AIE"),IF(E21&gt;=6,IF(D21&gt;=20,"H","A"),IF(E21&gt;=2,IF(D21&gt;=51,"H",IF(D21&lt;=19,"L","A")),IF(D21&lt;=50,"L","A"))),""))))</f>
        <v/>
      </c>
      <c r="J21" s="7" t="str">
        <f t="shared" ref="J21" si="40">CONCATENATE(B21,C21)</f>
        <v/>
      </c>
      <c r="K21" s="9" t="str">
        <f t="shared" ref="K21" si="41">IF(OR(H21="",H21=0),L21,H21)</f>
        <v/>
      </c>
      <c r="L21" s="9" t="str">
        <f>IF(NOT(ISERROR(VLOOKUP(B21,Deflatores!G$42:H$64,2,FALSE))),VLOOKUP(B21,Deflatores!G$42:H$64,2,FALSE),IF(OR(ISBLANK(C21),ISBLANK(B21)),"",VLOOKUP(C21,Deflatores!G$4:H$38,2,FALSE)*H21+VLOOKUP(C21,Deflatores!G$4:I$38,3,FALSE)))</f>
        <v/>
      </c>
      <c r="M21" s="10"/>
      <c r="N21" s="10"/>
      <c r="O21" s="6"/>
    </row>
    <row r="22" spans="1:15" x14ac:dyDescent="0.2">
      <c r="A22" s="128" t="s">
        <v>187</v>
      </c>
      <c r="B22" s="4"/>
      <c r="C22" s="4"/>
      <c r="D22" s="7"/>
      <c r="E22" s="7"/>
      <c r="F22" s="8" t="str">
        <f t="shared" si="30"/>
        <v/>
      </c>
      <c r="G22" s="7" t="str">
        <f t="shared" si="31"/>
        <v/>
      </c>
      <c r="H22" s="5" t="str">
        <f t="shared" si="32"/>
        <v/>
      </c>
      <c r="I22" s="122" t="str">
        <f t="shared" si="33"/>
        <v/>
      </c>
      <c r="J22" s="7" t="str">
        <f t="shared" si="34"/>
        <v/>
      </c>
      <c r="K22" s="9" t="str">
        <f t="shared" si="35"/>
        <v/>
      </c>
      <c r="L22" s="9" t="str">
        <f>IF(NOT(ISERROR(VLOOKUP(B22,Deflatores!G$42:H$64,2,FALSE))),VLOOKUP(B22,Deflatores!G$42:H$64,2,FALSE),IF(OR(ISBLANK(C22),ISBLANK(B22)),"",VLOOKUP(C22,Deflatores!G$4:H$38,2,FALSE)*H22+VLOOKUP(C22,Deflatores!G$4:I$38,3,FALSE)))</f>
        <v/>
      </c>
      <c r="M22" s="10"/>
      <c r="N22" s="10"/>
      <c r="O22" s="6"/>
    </row>
    <row r="23" spans="1:15" x14ac:dyDescent="0.2">
      <c r="A23" s="126" t="s">
        <v>188</v>
      </c>
      <c r="B23" s="4" t="s">
        <v>99</v>
      </c>
      <c r="C23" s="4" t="s">
        <v>41</v>
      </c>
      <c r="D23" s="7">
        <v>3</v>
      </c>
      <c r="E23" s="7">
        <v>2</v>
      </c>
      <c r="F23" s="8" t="str">
        <f t="shared" ref="F23:F26" si="42">IF(ISBLANK(B23),"",IF(I23="L","Baixa",IF(I23="A","Média",IF(I23="","","Alta"))))</f>
        <v>Baixa</v>
      </c>
      <c r="G23" s="7" t="str">
        <f t="shared" ref="G23:G26" si="43">CONCATENATE(B23,I23)</f>
        <v>AIEL</v>
      </c>
      <c r="H23" s="5">
        <f t="shared" ref="H23:H26" si="44">IF(ISBLANK(B23),"",IF(B23="ALI",IF(I23="L",7,IF(I23="A",10,15)),IF(B23="AIE",IF(I23="L",5,IF(I23="A",7,10)),IF(B23="SE",IF(I23="L",4,IF(I23="A",5,7)),IF(OR(B23="EE",B23="CE"),IF(I23="L",3,IF(I23="A",4,6)),0)))))</f>
        <v>5</v>
      </c>
      <c r="I23" s="122" t="str">
        <f t="shared" ref="I23:I26" si="45">IF(OR(ISBLANK(D23),ISBLANK(E23)),IF(OR(B23="ALI",B23="AIE"),"L",IF(OR(B23="EE",B23="SE",B23="CE"),"A","")),IF(B23="EE",IF(E23&gt;=3,IF(D23&gt;=5,"H","A"),IF(E23&gt;=2,IF(D23&gt;=16,"H",IF(D23&lt;=4,"L","A")),IF(D23&lt;=15,"L","A"))),IF(OR(B23="SE",B23="CE"),IF(E23&gt;=4,IF(D23&gt;=6,"H","A"),IF(E23&gt;=2,IF(D23&gt;=20,"H",IF(D23&lt;=5,"L","A")),IF(D23&lt;=19,"L","A"))),IF(OR(B23="ALI",B23="AIE"),IF(E23&gt;=6,IF(D23&gt;=20,"H","A"),IF(E23&gt;=2,IF(D23&gt;=51,"H",IF(D23&lt;=19,"L","A")),IF(D23&lt;=50,"L","A"))),""))))</f>
        <v>L</v>
      </c>
      <c r="J23" s="7" t="str">
        <f t="shared" ref="J23:J26" si="46">CONCATENATE(B23,C23)</f>
        <v>AIEI</v>
      </c>
      <c r="K23" s="9">
        <f t="shared" ref="K23:K26" si="47">IF(OR(H23="",H23=0),L23,H23)</f>
        <v>5</v>
      </c>
      <c r="L23" s="9">
        <f>IF(NOT(ISERROR(VLOOKUP(B23,Deflatores!G$42:H$64,2,FALSE))),VLOOKUP(B23,Deflatores!G$42:H$64,2,FALSE),IF(OR(ISBLANK(C23),ISBLANK(B23)),"",VLOOKUP(C23,Deflatores!G$4:H$38,2,FALSE)*H23+VLOOKUP(C23,Deflatores!G$4:I$38,3,FALSE)))</f>
        <v>5</v>
      </c>
      <c r="M23" s="10"/>
      <c r="N23" s="10"/>
      <c r="O23" s="6"/>
    </row>
    <row r="24" spans="1:15" x14ac:dyDescent="0.2">
      <c r="A24" s="126" t="s">
        <v>189</v>
      </c>
      <c r="B24" s="4" t="s">
        <v>100</v>
      </c>
      <c r="C24" s="4" t="s">
        <v>41</v>
      </c>
      <c r="D24" s="7">
        <v>5</v>
      </c>
      <c r="E24" s="7">
        <v>5</v>
      </c>
      <c r="F24" s="8" t="str">
        <f t="shared" si="42"/>
        <v>Alta</v>
      </c>
      <c r="G24" s="7" t="str">
        <f t="shared" si="43"/>
        <v>EEH</v>
      </c>
      <c r="H24" s="5">
        <f t="shared" si="44"/>
        <v>6</v>
      </c>
      <c r="I24" s="122" t="str">
        <f t="shared" si="45"/>
        <v>H</v>
      </c>
      <c r="J24" s="7" t="str">
        <f t="shared" si="46"/>
        <v>EEI</v>
      </c>
      <c r="K24" s="9">
        <f t="shared" si="47"/>
        <v>6</v>
      </c>
      <c r="L24" s="9">
        <f>IF(NOT(ISERROR(VLOOKUP(B24,Deflatores!G$42:H$64,2,FALSE))),VLOOKUP(B24,Deflatores!G$42:H$64,2,FALSE),IF(OR(ISBLANK(C24),ISBLANK(B24)),"",VLOOKUP(C24,Deflatores!G$4:H$38,2,FALSE)*H24+VLOOKUP(C24,Deflatores!G$4:I$38,3,FALSE)))</f>
        <v>6</v>
      </c>
      <c r="M24" s="10"/>
      <c r="N24" s="10"/>
      <c r="O24" s="6"/>
    </row>
    <row r="25" spans="1:15" x14ac:dyDescent="0.2">
      <c r="A25" s="126"/>
      <c r="B25" s="4"/>
      <c r="C25" s="4"/>
      <c r="D25" s="7"/>
      <c r="E25" s="7"/>
      <c r="F25" s="8" t="str">
        <f t="shared" si="42"/>
        <v/>
      </c>
      <c r="G25" s="7" t="str">
        <f t="shared" si="43"/>
        <v/>
      </c>
      <c r="H25" s="5" t="str">
        <f t="shared" si="44"/>
        <v/>
      </c>
      <c r="I25" s="122" t="str">
        <f t="shared" si="45"/>
        <v/>
      </c>
      <c r="J25" s="7" t="str">
        <f t="shared" si="46"/>
        <v/>
      </c>
      <c r="K25" s="9" t="str">
        <f t="shared" si="47"/>
        <v/>
      </c>
      <c r="L25" s="9" t="str">
        <f>IF(NOT(ISERROR(VLOOKUP(B25,Deflatores!G$42:H$64,2,FALSE))),VLOOKUP(B25,Deflatores!G$42:H$64,2,FALSE),IF(OR(ISBLANK(C25),ISBLANK(B25)),"",VLOOKUP(C25,Deflatores!G$4:H$38,2,FALSE)*H25+VLOOKUP(C25,Deflatores!G$4:I$38,3,FALSE)))</f>
        <v/>
      </c>
      <c r="M25" s="10"/>
      <c r="N25" s="10"/>
      <c r="O25" s="6"/>
    </row>
    <row r="26" spans="1:15" x14ac:dyDescent="0.2">
      <c r="A26" s="126"/>
      <c r="B26" s="4"/>
      <c r="C26" s="4"/>
      <c r="D26" s="7"/>
      <c r="E26" s="7"/>
      <c r="F26" s="8" t="str">
        <f t="shared" si="42"/>
        <v/>
      </c>
      <c r="G26" s="7" t="str">
        <f t="shared" si="43"/>
        <v/>
      </c>
      <c r="H26" s="5" t="str">
        <f t="shared" si="44"/>
        <v/>
      </c>
      <c r="I26" s="122" t="str">
        <f t="shared" si="45"/>
        <v/>
      </c>
      <c r="J26" s="7" t="str">
        <f t="shared" si="46"/>
        <v/>
      </c>
      <c r="K26" s="9" t="str">
        <f t="shared" si="47"/>
        <v/>
      </c>
      <c r="L26" s="9" t="str">
        <f>IF(NOT(ISERROR(VLOOKUP(B26,Deflatores!G$42:H$64,2,FALSE))),VLOOKUP(B26,Deflatores!G$42:H$64,2,FALSE),IF(OR(ISBLANK(C26),ISBLANK(B26)),"",VLOOKUP(C26,Deflatores!G$4:H$38,2,FALSE)*H26+VLOOKUP(C26,Deflatores!G$4:I$38,3,FALSE)))</f>
        <v/>
      </c>
      <c r="M26" s="10"/>
      <c r="N26" s="10"/>
      <c r="O26" s="6"/>
    </row>
    <row r="27" spans="1:15" x14ac:dyDescent="0.2">
      <c r="A27" s="126"/>
      <c r="B27" s="4"/>
      <c r="C27" s="4"/>
      <c r="D27" s="7"/>
      <c r="E27" s="7"/>
      <c r="F27" s="8" t="str">
        <f t="shared" si="0"/>
        <v/>
      </c>
      <c r="G27" s="7" t="str">
        <f t="shared" si="1"/>
        <v/>
      </c>
      <c r="H27" s="5" t="str">
        <f t="shared" si="2"/>
        <v/>
      </c>
      <c r="I27" s="122" t="str">
        <f t="shared" si="3"/>
        <v/>
      </c>
      <c r="J27" s="7" t="str">
        <f t="shared" si="4"/>
        <v/>
      </c>
      <c r="K27" s="9" t="str">
        <f t="shared" si="5"/>
        <v/>
      </c>
      <c r="L27" s="9" t="str">
        <f>IF(NOT(ISERROR(VLOOKUP(B27,Deflatores!G$42:H$64,2,FALSE))),VLOOKUP(B27,Deflatores!G$42:H$64,2,FALSE),IF(OR(ISBLANK(C27),ISBLANK(B27)),"",VLOOKUP(C27,Deflatores!G$4:H$38,2,FALSE)*H27+VLOOKUP(C27,Deflatores!G$4:I$38,3,FALSE)))</f>
        <v/>
      </c>
      <c r="M27" s="10"/>
      <c r="N27" s="10"/>
      <c r="O27" s="6"/>
    </row>
    <row r="28" spans="1:15" x14ac:dyDescent="0.2">
      <c r="A28" s="126"/>
      <c r="B28" s="4"/>
      <c r="C28" s="4"/>
      <c r="D28" s="7"/>
      <c r="E28" s="7"/>
      <c r="F28" s="8" t="str">
        <f t="shared" si="0"/>
        <v/>
      </c>
      <c r="G28" s="7" t="str">
        <f t="shared" si="1"/>
        <v/>
      </c>
      <c r="H28" s="5" t="str">
        <f t="shared" si="2"/>
        <v/>
      </c>
      <c r="I28" s="122" t="str">
        <f t="shared" si="3"/>
        <v/>
      </c>
      <c r="J28" s="7" t="str">
        <f t="shared" si="4"/>
        <v/>
      </c>
      <c r="K28" s="9" t="str">
        <f t="shared" si="5"/>
        <v/>
      </c>
      <c r="L28" s="9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10"/>
      <c r="N28" s="10"/>
      <c r="O28" s="6"/>
    </row>
    <row r="29" spans="1:15" x14ac:dyDescent="0.2">
      <c r="A29" s="126"/>
      <c r="B29" s="4"/>
      <c r="C29" s="4"/>
      <c r="D29" s="7"/>
      <c r="E29" s="7"/>
      <c r="F29" s="8" t="str">
        <f t="shared" si="0"/>
        <v/>
      </c>
      <c r="G29" s="7" t="str">
        <f t="shared" si="1"/>
        <v/>
      </c>
      <c r="H29" s="5" t="str">
        <f t="shared" si="2"/>
        <v/>
      </c>
      <c r="I29" s="122" t="str">
        <f t="shared" si="3"/>
        <v/>
      </c>
      <c r="J29" s="7" t="str">
        <f t="shared" si="4"/>
        <v/>
      </c>
      <c r="K29" s="9" t="str">
        <f t="shared" si="5"/>
        <v/>
      </c>
      <c r="L29" s="9" t="str">
        <f>IF(NOT(ISERROR(VLOOKUP(B29,Deflatores!G$42:H$64,2,FALSE))),VLOOKUP(B29,Deflatores!G$42:H$64,2,FALSE),IF(OR(ISBLANK(C29),ISBLANK(B29)),"",VLOOKUP(C29,Deflatores!G$4:H$38,2,FALSE)*H29+VLOOKUP(C29,Deflatores!G$4:I$38,3,FALSE)))</f>
        <v/>
      </c>
      <c r="M29" s="10"/>
      <c r="N29" s="10"/>
      <c r="O29" s="6"/>
    </row>
    <row r="30" spans="1:15" x14ac:dyDescent="0.2">
      <c r="A30" s="126"/>
      <c r="B30" s="4"/>
      <c r="C30" s="4"/>
      <c r="D30" s="7"/>
      <c r="E30" s="7"/>
      <c r="F30" s="8" t="str">
        <f t="shared" si="0"/>
        <v/>
      </c>
      <c r="G30" s="7" t="str">
        <f t="shared" si="1"/>
        <v/>
      </c>
      <c r="H30" s="5" t="str">
        <f t="shared" si="2"/>
        <v/>
      </c>
      <c r="I30" s="122" t="str">
        <f t="shared" si="3"/>
        <v/>
      </c>
      <c r="J30" s="7" t="str">
        <f t="shared" si="4"/>
        <v/>
      </c>
      <c r="K30" s="9" t="str">
        <f t="shared" si="5"/>
        <v/>
      </c>
      <c r="L30" s="9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10"/>
      <c r="N30" s="10"/>
      <c r="O30" s="6"/>
    </row>
    <row r="31" spans="1:15" x14ac:dyDescent="0.2">
      <c r="A31" s="126"/>
      <c r="B31" s="4"/>
      <c r="C31" s="4"/>
      <c r="D31" s="7"/>
      <c r="E31" s="7"/>
      <c r="F31" s="8" t="str">
        <f t="shared" si="0"/>
        <v/>
      </c>
      <c r="G31" s="7" t="str">
        <f t="shared" si="1"/>
        <v/>
      </c>
      <c r="H31" s="5" t="str">
        <f t="shared" si="2"/>
        <v/>
      </c>
      <c r="I31" s="122" t="str">
        <f t="shared" si="3"/>
        <v/>
      </c>
      <c r="J31" s="7" t="str">
        <f t="shared" si="4"/>
        <v/>
      </c>
      <c r="K31" s="9" t="str">
        <f t="shared" si="5"/>
        <v/>
      </c>
      <c r="L31" s="9" t="str">
        <f>IF(NOT(ISERROR(VLOOKUP(B31,Deflatores!G$42:H$64,2,FALSE))),VLOOKUP(B31,Deflatores!G$42:H$64,2,FALSE),IF(OR(ISBLANK(C31),ISBLANK(B31)),"",VLOOKUP(C31,Deflatores!G$4:H$38,2,FALSE)*H31+VLOOKUP(C31,Deflatores!G$4:I$38,3,FALSE)))</f>
        <v/>
      </c>
      <c r="M31" s="10"/>
      <c r="N31" s="10"/>
      <c r="O31" s="6"/>
    </row>
    <row r="32" spans="1:15" x14ac:dyDescent="0.2">
      <c r="A32" s="126"/>
      <c r="B32" s="4"/>
      <c r="C32" s="4"/>
      <c r="D32" s="7"/>
      <c r="E32" s="7"/>
      <c r="F32" s="8" t="str">
        <f t="shared" ref="F32:F34" si="48">IF(ISBLANK(B32),"",IF(I32="L","Baixa",IF(I32="A","Média",IF(I32="","","Alta"))))</f>
        <v/>
      </c>
      <c r="G32" s="7" t="str">
        <f t="shared" ref="G32:G34" si="49">CONCATENATE(B32,I32)</f>
        <v/>
      </c>
      <c r="H32" s="5" t="str">
        <f t="shared" ref="H32:H34" si="50">IF(ISBLANK(B32),"",IF(B32="ALI",IF(I32="L",7,IF(I32="A",10,15)),IF(B32="AIE",IF(I32="L",5,IF(I32="A",7,10)),IF(B32="SE",IF(I32="L",4,IF(I32="A",5,7)),IF(OR(B32="EE",B32="CE"),IF(I32="L",3,IF(I32="A",4,6)),0)))))</f>
        <v/>
      </c>
      <c r="I32" s="122" t="str">
        <f t="shared" ref="I32:I34" si="51">IF(OR(ISBLANK(D32),ISBLANK(E32)),IF(OR(B32="ALI",B32="AIE"),"L",IF(OR(B32="EE",B32="SE",B32="CE"),"A","")),IF(B32="EE",IF(E32&gt;=3,IF(D32&gt;=5,"H","A"),IF(E32&gt;=2,IF(D32&gt;=16,"H",IF(D32&lt;=4,"L","A")),IF(D32&lt;=15,"L","A"))),IF(OR(B32="SE",B32="CE"),IF(E32&gt;=4,IF(D32&gt;=6,"H","A"),IF(E32&gt;=2,IF(D32&gt;=20,"H",IF(D32&lt;=5,"L","A")),IF(D32&lt;=19,"L","A"))),IF(OR(B32="ALI",B32="AIE"),IF(E32&gt;=6,IF(D32&gt;=20,"H","A"),IF(E32&gt;=2,IF(D32&gt;=51,"H",IF(D32&lt;=19,"L","A")),IF(D32&lt;=50,"L","A"))),""))))</f>
        <v/>
      </c>
      <c r="J32" s="7" t="str">
        <f t="shared" ref="J32:J34" si="52">CONCATENATE(B32,C32)</f>
        <v/>
      </c>
      <c r="K32" s="9" t="str">
        <f t="shared" ref="K32:K34" si="53">IF(OR(H32="",H32=0),L32,H32)</f>
        <v/>
      </c>
      <c r="L32" s="9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10"/>
      <c r="N32" s="10"/>
      <c r="O32" s="6"/>
    </row>
    <row r="33" spans="1:15" x14ac:dyDescent="0.2">
      <c r="A33" s="126"/>
      <c r="B33" s="4"/>
      <c r="C33" s="4"/>
      <c r="D33" s="7"/>
      <c r="E33" s="7"/>
      <c r="F33" s="8" t="str">
        <f t="shared" ref="F33" si="54">IF(ISBLANK(B33),"",IF(I33="L","Baixa",IF(I33="A","Média",IF(I33="","","Alta"))))</f>
        <v/>
      </c>
      <c r="G33" s="7" t="str">
        <f t="shared" ref="G33" si="55">CONCATENATE(B33,I33)</f>
        <v/>
      </c>
      <c r="H33" s="5" t="str">
        <f t="shared" ref="H33" si="56">IF(ISBLANK(B33),"",IF(B33="ALI",IF(I33="L",7,IF(I33="A",10,15)),IF(B33="AIE",IF(I33="L",5,IF(I33="A",7,10)),IF(B33="SE",IF(I33="L",4,IF(I33="A",5,7)),IF(OR(B33="EE",B33="CE"),IF(I33="L",3,IF(I33="A",4,6)),0)))))</f>
        <v/>
      </c>
      <c r="I33" s="122" t="str">
        <f t="shared" ref="I33" si="57">IF(OR(ISBLANK(D33),ISBLANK(E33)),IF(OR(B33="ALI",B33="AIE"),"L",IF(OR(B33="EE",B33="SE",B33="CE"),"A","")),IF(B33="EE",IF(E33&gt;=3,IF(D33&gt;=5,"H","A"),IF(E33&gt;=2,IF(D33&gt;=16,"H",IF(D33&lt;=4,"L","A")),IF(D33&lt;=15,"L","A"))),IF(OR(B33="SE",B33="CE"),IF(E33&gt;=4,IF(D33&gt;=6,"H","A"),IF(E33&gt;=2,IF(D33&gt;=20,"H",IF(D33&lt;=5,"L","A")),IF(D33&lt;=19,"L","A"))),IF(OR(B33="ALI",B33="AIE"),IF(E33&gt;=6,IF(D33&gt;=20,"H","A"),IF(E33&gt;=2,IF(D33&gt;=51,"H",IF(D33&lt;=19,"L","A")),IF(D33&lt;=50,"L","A"))),""))))</f>
        <v/>
      </c>
      <c r="J33" s="7" t="str">
        <f t="shared" ref="J33" si="58">CONCATENATE(B33,C33)</f>
        <v/>
      </c>
      <c r="K33" s="9" t="str">
        <f t="shared" ref="K33" si="59">IF(OR(H33="",H33=0),L33,H33)</f>
        <v/>
      </c>
      <c r="L33" s="9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0"/>
      <c r="N33" s="10"/>
      <c r="O33" s="6"/>
    </row>
    <row r="34" spans="1:15" x14ac:dyDescent="0.2">
      <c r="A34" s="126"/>
      <c r="B34" s="4"/>
      <c r="C34" s="4"/>
      <c r="D34" s="7"/>
      <c r="E34" s="7"/>
      <c r="F34" s="8" t="str">
        <f t="shared" si="48"/>
        <v/>
      </c>
      <c r="G34" s="7" t="str">
        <f t="shared" si="49"/>
        <v/>
      </c>
      <c r="H34" s="5" t="str">
        <f t="shared" si="50"/>
        <v/>
      </c>
      <c r="I34" s="122" t="str">
        <f t="shared" si="51"/>
        <v/>
      </c>
      <c r="J34" s="7" t="str">
        <f t="shared" si="52"/>
        <v/>
      </c>
      <c r="K34" s="9" t="str">
        <f t="shared" si="53"/>
        <v/>
      </c>
      <c r="L34" s="9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0"/>
      <c r="N34" s="10"/>
      <c r="O34" s="6"/>
    </row>
    <row r="35" spans="1:15" x14ac:dyDescent="0.2">
      <c r="A35" s="126"/>
      <c r="B35" s="4"/>
      <c r="C35" s="4"/>
      <c r="D35" s="7"/>
      <c r="E35" s="7"/>
      <c r="F35" s="8" t="str">
        <f t="shared" si="0"/>
        <v/>
      </c>
      <c r="G35" s="7" t="str">
        <f t="shared" si="1"/>
        <v/>
      </c>
      <c r="H35" s="5" t="str">
        <f t="shared" si="2"/>
        <v/>
      </c>
      <c r="I35" s="122" t="str">
        <f t="shared" si="3"/>
        <v/>
      </c>
      <c r="J35" s="7" t="str">
        <f t="shared" si="4"/>
        <v/>
      </c>
      <c r="K35" s="9" t="str">
        <f t="shared" si="5"/>
        <v/>
      </c>
      <c r="L35" s="9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10"/>
      <c r="N35" s="10"/>
      <c r="O35" s="6"/>
    </row>
    <row r="36" spans="1:15" x14ac:dyDescent="0.2">
      <c r="A36" s="126"/>
      <c r="B36" s="4"/>
      <c r="C36" s="4"/>
      <c r="D36" s="7"/>
      <c r="E36" s="7"/>
      <c r="F36" s="8" t="str">
        <f t="shared" si="0"/>
        <v/>
      </c>
      <c r="G36" s="7" t="str">
        <f t="shared" si="1"/>
        <v/>
      </c>
      <c r="H36" s="5" t="str">
        <f t="shared" si="2"/>
        <v/>
      </c>
      <c r="I36" s="122" t="str">
        <f t="shared" si="3"/>
        <v/>
      </c>
      <c r="J36" s="7" t="str">
        <f t="shared" si="4"/>
        <v/>
      </c>
      <c r="K36" s="9" t="str">
        <f t="shared" si="5"/>
        <v/>
      </c>
      <c r="L36" s="9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10"/>
      <c r="N36" s="10"/>
      <c r="O36" s="6"/>
    </row>
    <row r="37" spans="1:15" x14ac:dyDescent="0.2">
      <c r="A37" s="126"/>
      <c r="B37" s="4"/>
      <c r="C37" s="4"/>
      <c r="D37" s="7"/>
      <c r="E37" s="7"/>
      <c r="F37" s="8" t="str">
        <f t="shared" si="0"/>
        <v/>
      </c>
      <c r="G37" s="7" t="str">
        <f t="shared" si="1"/>
        <v/>
      </c>
      <c r="H37" s="5" t="str">
        <f t="shared" si="2"/>
        <v/>
      </c>
      <c r="I37" s="122" t="str">
        <f t="shared" si="3"/>
        <v/>
      </c>
      <c r="J37" s="7" t="str">
        <f t="shared" si="4"/>
        <v/>
      </c>
      <c r="K37" s="9" t="str">
        <f t="shared" si="5"/>
        <v/>
      </c>
      <c r="L37" s="9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10"/>
      <c r="N37" s="10"/>
      <c r="O37" s="6"/>
    </row>
    <row r="38" spans="1:15" x14ac:dyDescent="0.2">
      <c r="A38" s="126"/>
      <c r="B38" s="4"/>
      <c r="C38" s="4"/>
      <c r="D38" s="7"/>
      <c r="E38" s="7"/>
      <c r="F38" s="8" t="str">
        <f t="shared" si="0"/>
        <v/>
      </c>
      <c r="G38" s="7" t="str">
        <f t="shared" si="1"/>
        <v/>
      </c>
      <c r="H38" s="5" t="str">
        <f t="shared" si="2"/>
        <v/>
      </c>
      <c r="I38" s="122" t="str">
        <f t="shared" si="3"/>
        <v/>
      </c>
      <c r="J38" s="7" t="str">
        <f t="shared" si="4"/>
        <v/>
      </c>
      <c r="K38" s="9" t="str">
        <f t="shared" si="5"/>
        <v/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 x14ac:dyDescent="0.2">
      <c r="A39" s="126"/>
      <c r="B39" s="4"/>
      <c r="C39" s="4"/>
      <c r="D39" s="7"/>
      <c r="E39" s="7"/>
      <c r="F39" s="8" t="str">
        <f t="shared" si="0"/>
        <v/>
      </c>
      <c r="G39" s="7" t="str">
        <f t="shared" si="1"/>
        <v/>
      </c>
      <c r="H39" s="5" t="str">
        <f t="shared" si="2"/>
        <v/>
      </c>
      <c r="I39" s="122" t="str">
        <f t="shared" si="3"/>
        <v/>
      </c>
      <c r="J39" s="7" t="str">
        <f t="shared" si="4"/>
        <v/>
      </c>
      <c r="K39" s="9" t="str">
        <f t="shared" si="5"/>
        <v/>
      </c>
      <c r="L39" s="9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0"/>
      <c r="N39" s="10"/>
      <c r="O39" s="6"/>
    </row>
    <row r="40" spans="1:15" x14ac:dyDescent="0.2">
      <c r="A40" s="126"/>
      <c r="B40" s="4"/>
      <c r="C40" s="4"/>
      <c r="D40" s="7"/>
      <c r="E40" s="7"/>
      <c r="F40" s="8" t="str">
        <f t="shared" si="0"/>
        <v/>
      </c>
      <c r="G40" s="7" t="str">
        <f t="shared" si="1"/>
        <v/>
      </c>
      <c r="H40" s="5" t="str">
        <f t="shared" si="2"/>
        <v/>
      </c>
      <c r="I40" s="122" t="str">
        <f t="shared" si="3"/>
        <v/>
      </c>
      <c r="J40" s="7" t="str">
        <f t="shared" si="4"/>
        <v/>
      </c>
      <c r="K40" s="9" t="str">
        <f t="shared" si="5"/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 x14ac:dyDescent="0.2">
      <c r="A41" s="126"/>
      <c r="B41" s="4"/>
      <c r="C41" s="4"/>
      <c r="D41" s="7"/>
      <c r="E41" s="7"/>
      <c r="F41" s="8" t="str">
        <f t="shared" si="0"/>
        <v/>
      </c>
      <c r="G41" s="7" t="str">
        <f t="shared" si="1"/>
        <v/>
      </c>
      <c r="H41" s="5" t="str">
        <f t="shared" si="2"/>
        <v/>
      </c>
      <c r="I41" s="122" t="str">
        <f t="shared" si="3"/>
        <v/>
      </c>
      <c r="J41" s="7" t="str">
        <f t="shared" si="4"/>
        <v/>
      </c>
      <c r="K41" s="9" t="str">
        <f t="shared" si="5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ht="15" customHeight="1" x14ac:dyDescent="0.2">
      <c r="A42" s="126"/>
      <c r="B42" s="4"/>
      <c r="C42" s="4"/>
      <c r="D42" s="7"/>
      <c r="E42" s="7"/>
      <c r="F42" s="8" t="str">
        <f t="shared" si="0"/>
        <v/>
      </c>
      <c r="G42" s="7" t="str">
        <f t="shared" si="1"/>
        <v/>
      </c>
      <c r="H42" s="5" t="str">
        <f t="shared" si="2"/>
        <v/>
      </c>
      <c r="I42" s="122" t="str">
        <f t="shared" si="3"/>
        <v/>
      </c>
      <c r="J42" s="7" t="str">
        <f t="shared" si="4"/>
        <v/>
      </c>
      <c r="K42" s="9" t="str">
        <f t="shared" si="5"/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 x14ac:dyDescent="0.2">
      <c r="A43" s="126"/>
      <c r="B43" s="4"/>
      <c r="C43" s="4"/>
      <c r="D43" s="7"/>
      <c r="E43" s="7"/>
      <c r="F43" s="8" t="str">
        <f t="shared" ref="F43" si="60">IF(ISBLANK(B43),"",IF(I43="L","Baixa",IF(I43="A","Média",IF(I43="","","Alta"))))</f>
        <v/>
      </c>
      <c r="G43" s="7" t="str">
        <f t="shared" ref="G43" si="61">CONCATENATE(B43,I43)</f>
        <v/>
      </c>
      <c r="H43" s="5" t="str">
        <f t="shared" ref="H43" si="62">IF(ISBLANK(B43),"",IF(B43="ALI",IF(I43="L",7,IF(I43="A",10,15)),IF(B43="AIE",IF(I43="L",5,IF(I43="A",7,10)),IF(B43="SE",IF(I43="L",4,IF(I43="A",5,7)),IF(OR(B43="EE",B43="CE"),IF(I43="L",3,IF(I43="A",4,6)),0)))))</f>
        <v/>
      </c>
      <c r="I43" s="122" t="str">
        <f t="shared" ref="I43" si="63">IF(OR(ISBLANK(D43),ISBLANK(E43)),IF(OR(B43="ALI",B43="AIE"),"L",IF(OR(B43="EE",B43="SE",B43="CE"),"A","")),IF(B43="EE",IF(E43&gt;=3,IF(D43&gt;=5,"H","A"),IF(E43&gt;=2,IF(D43&gt;=16,"H",IF(D43&lt;=4,"L","A")),IF(D43&lt;=15,"L","A"))),IF(OR(B43="SE",B43="CE"),IF(E43&gt;=4,IF(D43&gt;=6,"H","A"),IF(E43&gt;=2,IF(D43&gt;=20,"H",IF(D43&lt;=5,"L","A")),IF(D43&lt;=19,"L","A"))),IF(OR(B43="ALI",B43="AIE"),IF(E43&gt;=6,IF(D43&gt;=20,"H","A"),IF(E43&gt;=2,IF(D43&gt;=51,"H",IF(D43&lt;=19,"L","A")),IF(D43&lt;=50,"L","A"))),""))))</f>
        <v/>
      </c>
      <c r="J43" s="7" t="str">
        <f t="shared" ref="J43" si="64">CONCATENATE(B43,C43)</f>
        <v/>
      </c>
      <c r="K43" s="9" t="str">
        <f t="shared" ref="K43" si="65">IF(OR(H43="",H43=0),L43,H43)</f>
        <v/>
      </c>
      <c r="L43" s="9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0"/>
      <c r="N43" s="10"/>
      <c r="O43" s="6"/>
    </row>
    <row r="44" spans="1:15" x14ac:dyDescent="0.2">
      <c r="A44" s="126"/>
      <c r="B44" s="4"/>
      <c r="C44" s="4"/>
      <c r="D44" s="7"/>
      <c r="E44" s="7"/>
      <c r="F44" s="8" t="str">
        <f t="shared" si="0"/>
        <v/>
      </c>
      <c r="G44" s="7" t="str">
        <f t="shared" si="1"/>
        <v/>
      </c>
      <c r="H44" s="5" t="str">
        <f t="shared" si="2"/>
        <v/>
      </c>
      <c r="I44" s="122" t="str">
        <f t="shared" si="3"/>
        <v/>
      </c>
      <c r="J44" s="7" t="str">
        <f t="shared" si="4"/>
        <v/>
      </c>
      <c r="K44" s="9" t="str">
        <f t="shared" si="5"/>
        <v/>
      </c>
      <c r="L44" s="9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 x14ac:dyDescent="0.2">
      <c r="A45" s="126"/>
      <c r="B45" s="4"/>
      <c r="C45" s="4"/>
      <c r="D45" s="7"/>
      <c r="E45" s="7"/>
      <c r="F45" s="8" t="str">
        <f t="shared" si="0"/>
        <v/>
      </c>
      <c r="G45" s="7" t="str">
        <f t="shared" si="1"/>
        <v/>
      </c>
      <c r="H45" s="5" t="str">
        <f t="shared" si="2"/>
        <v/>
      </c>
      <c r="I45" s="122" t="str">
        <f t="shared" si="3"/>
        <v/>
      </c>
      <c r="J45" s="7" t="str">
        <f t="shared" si="4"/>
        <v/>
      </c>
      <c r="K45" s="9" t="str">
        <f t="shared" si="5"/>
        <v/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 x14ac:dyDescent="0.2">
      <c r="A46" s="126"/>
      <c r="B46" s="4"/>
      <c r="C46" s="4"/>
      <c r="D46" s="7"/>
      <c r="E46" s="7"/>
      <c r="F46" s="8" t="str">
        <f t="shared" si="0"/>
        <v/>
      </c>
      <c r="G46" s="7" t="str">
        <f t="shared" si="1"/>
        <v/>
      </c>
      <c r="H46" s="5" t="str">
        <f t="shared" si="2"/>
        <v/>
      </c>
      <c r="I46" s="122" t="str">
        <f t="shared" si="3"/>
        <v/>
      </c>
      <c r="J46" s="7" t="str">
        <f t="shared" si="4"/>
        <v/>
      </c>
      <c r="K46" s="9" t="str">
        <f t="shared" si="5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">
      <c r="A47" s="126"/>
      <c r="B47" s="4"/>
      <c r="C47" s="4"/>
      <c r="D47" s="7"/>
      <c r="E47" s="7"/>
      <c r="F47" s="8" t="str">
        <f t="shared" si="0"/>
        <v/>
      </c>
      <c r="G47" s="7" t="str">
        <f t="shared" si="1"/>
        <v/>
      </c>
      <c r="H47" s="5" t="str">
        <f t="shared" si="2"/>
        <v/>
      </c>
      <c r="I47" s="122" t="str">
        <f t="shared" si="3"/>
        <v/>
      </c>
      <c r="J47" s="7" t="str">
        <f t="shared" si="4"/>
        <v/>
      </c>
      <c r="K47" s="9" t="str">
        <f t="shared" si="5"/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">
      <c r="A48" s="126"/>
      <c r="B48" s="4"/>
      <c r="C48" s="4"/>
      <c r="D48" s="7"/>
      <c r="E48" s="7"/>
      <c r="F48" s="8" t="str">
        <f t="shared" si="0"/>
        <v/>
      </c>
      <c r="G48" s="7" t="str">
        <f t="shared" si="1"/>
        <v/>
      </c>
      <c r="H48" s="5" t="str">
        <f t="shared" si="2"/>
        <v/>
      </c>
      <c r="I48" s="122" t="str">
        <f t="shared" si="3"/>
        <v/>
      </c>
      <c r="J48" s="7" t="str">
        <f t="shared" si="4"/>
        <v/>
      </c>
      <c r="K48" s="9" t="str">
        <f t="shared" si="5"/>
        <v/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 x14ac:dyDescent="0.2">
      <c r="A49" s="126"/>
      <c r="B49" s="4"/>
      <c r="C49" s="4"/>
      <c r="D49" s="7"/>
      <c r="E49" s="7"/>
      <c r="F49" s="8" t="str">
        <f t="shared" si="0"/>
        <v/>
      </c>
      <c r="G49" s="7" t="str">
        <f t="shared" si="1"/>
        <v/>
      </c>
      <c r="H49" s="5" t="str">
        <f t="shared" si="2"/>
        <v/>
      </c>
      <c r="I49" s="122" t="str">
        <f t="shared" si="3"/>
        <v/>
      </c>
      <c r="J49" s="7" t="str">
        <f t="shared" si="4"/>
        <v/>
      </c>
      <c r="K49" s="9" t="str">
        <f t="shared" si="5"/>
        <v/>
      </c>
      <c r="L49" s="9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10"/>
      <c r="N49" s="10"/>
      <c r="O49" s="6"/>
    </row>
    <row r="50" spans="1:15" x14ac:dyDescent="0.2">
      <c r="A50" s="126"/>
      <c r="B50" s="4"/>
      <c r="C50" s="4"/>
      <c r="D50" s="7"/>
      <c r="E50" s="7"/>
      <c r="F50" s="8" t="str">
        <f t="shared" si="0"/>
        <v/>
      </c>
      <c r="G50" s="7" t="str">
        <f t="shared" si="1"/>
        <v/>
      </c>
      <c r="H50" s="5" t="str">
        <f t="shared" si="2"/>
        <v/>
      </c>
      <c r="I50" s="122" t="str">
        <f t="shared" si="3"/>
        <v/>
      </c>
      <c r="J50" s="7" t="str">
        <f t="shared" si="4"/>
        <v/>
      </c>
      <c r="K50" s="9" t="str">
        <f t="shared" si="5"/>
        <v/>
      </c>
      <c r="L50" s="9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0"/>
      <c r="N50" s="10"/>
      <c r="O50" s="6"/>
    </row>
    <row r="51" spans="1:15" x14ac:dyDescent="0.2">
      <c r="A51" s="126"/>
      <c r="B51" s="4"/>
      <c r="C51" s="4"/>
      <c r="D51" s="7"/>
      <c r="E51" s="7"/>
      <c r="F51" s="8" t="str">
        <f t="shared" si="0"/>
        <v/>
      </c>
      <c r="G51" s="7" t="str">
        <f t="shared" si="1"/>
        <v/>
      </c>
      <c r="H51" s="5" t="str">
        <f t="shared" si="2"/>
        <v/>
      </c>
      <c r="I51" s="122" t="str">
        <f t="shared" si="3"/>
        <v/>
      </c>
      <c r="J51" s="7" t="str">
        <f t="shared" si="4"/>
        <v/>
      </c>
      <c r="K51" s="9" t="str">
        <f t="shared" si="5"/>
        <v/>
      </c>
      <c r="L51" s="9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 x14ac:dyDescent="0.2">
      <c r="A52" s="126"/>
      <c r="B52" s="4"/>
      <c r="C52" s="4"/>
      <c r="D52" s="7"/>
      <c r="E52" s="7"/>
      <c r="F52" s="8" t="str">
        <f t="shared" si="0"/>
        <v/>
      </c>
      <c r="G52" s="7" t="str">
        <f t="shared" si="1"/>
        <v/>
      </c>
      <c r="H52" s="5" t="str">
        <f t="shared" si="2"/>
        <v/>
      </c>
      <c r="I52" s="122" t="str">
        <f t="shared" si="3"/>
        <v/>
      </c>
      <c r="J52" s="7" t="str">
        <f t="shared" si="4"/>
        <v/>
      </c>
      <c r="K52" s="9" t="str">
        <f t="shared" si="5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 x14ac:dyDescent="0.2">
      <c r="A53" s="126"/>
      <c r="B53" s="4"/>
      <c r="C53" s="4"/>
      <c r="D53" s="7"/>
      <c r="E53" s="7"/>
      <c r="F53" s="8" t="str">
        <f t="shared" si="0"/>
        <v/>
      </c>
      <c r="G53" s="7" t="str">
        <f t="shared" si="1"/>
        <v/>
      </c>
      <c r="H53" s="5" t="str">
        <f t="shared" si="2"/>
        <v/>
      </c>
      <c r="I53" s="122" t="str">
        <f t="shared" si="3"/>
        <v/>
      </c>
      <c r="J53" s="7" t="str">
        <f t="shared" si="4"/>
        <v/>
      </c>
      <c r="K53" s="9" t="str">
        <f t="shared" si="5"/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">
      <c r="A54" s="126"/>
      <c r="B54" s="4"/>
      <c r="C54" s="4"/>
      <c r="D54" s="7"/>
      <c r="E54" s="7"/>
      <c r="F54" s="8" t="str">
        <f t="shared" si="0"/>
        <v/>
      </c>
      <c r="G54" s="7" t="str">
        <f t="shared" si="1"/>
        <v/>
      </c>
      <c r="H54" s="5" t="str">
        <f t="shared" si="2"/>
        <v/>
      </c>
      <c r="I54" s="122" t="str">
        <f t="shared" si="3"/>
        <v/>
      </c>
      <c r="J54" s="7" t="str">
        <f t="shared" si="4"/>
        <v/>
      </c>
      <c r="K54" s="9" t="str">
        <f t="shared" si="5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">
      <c r="A55" s="126"/>
      <c r="B55" s="4"/>
      <c r="C55" s="4"/>
      <c r="D55" s="7"/>
      <c r="E55" s="7"/>
      <c r="F55" s="8" t="str">
        <f t="shared" si="0"/>
        <v/>
      </c>
      <c r="G55" s="7" t="str">
        <f t="shared" si="1"/>
        <v/>
      </c>
      <c r="H55" s="5" t="str">
        <f t="shared" si="2"/>
        <v/>
      </c>
      <c r="I55" s="122" t="str">
        <f t="shared" si="3"/>
        <v/>
      </c>
      <c r="J55" s="7" t="str">
        <f t="shared" si="4"/>
        <v/>
      </c>
      <c r="K55" s="9" t="str">
        <f t="shared" si="5"/>
        <v/>
      </c>
      <c r="L55" s="9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 x14ac:dyDescent="0.2">
      <c r="A56" s="126"/>
      <c r="B56" s="4"/>
      <c r="C56" s="4"/>
      <c r="D56" s="7"/>
      <c r="E56" s="7"/>
      <c r="F56" s="8" t="str">
        <f t="shared" ref="F56" si="66">IF(ISBLANK(B56),"",IF(I56="L","Baixa",IF(I56="A","Média",IF(I56="","","Alta"))))</f>
        <v/>
      </c>
      <c r="G56" s="7" t="str">
        <f t="shared" ref="G56" si="67">CONCATENATE(B56,I56)</f>
        <v/>
      </c>
      <c r="H56" s="5" t="str">
        <f t="shared" ref="H56" si="68">IF(ISBLANK(B56),"",IF(B56="ALI",IF(I56="L",7,IF(I56="A",10,15)),IF(B56="AIE",IF(I56="L",5,IF(I56="A",7,10)),IF(B56="SE",IF(I56="L",4,IF(I56="A",5,7)),IF(OR(B56="EE",B56="CE"),IF(I56="L",3,IF(I56="A",4,6)),0)))))</f>
        <v/>
      </c>
      <c r="I56" s="122" t="str">
        <f t="shared" ref="I56" si="69">IF(OR(ISBLANK(D56),ISBLANK(E56)),IF(OR(B56="ALI",B56="AIE"),"L",IF(OR(B56="EE",B56="SE",B56="CE"),"A","")),IF(B56="EE",IF(E56&gt;=3,IF(D56&gt;=5,"H","A"),IF(E56&gt;=2,IF(D56&gt;=16,"H",IF(D56&lt;=4,"L","A")),IF(D56&lt;=15,"L","A"))),IF(OR(B56="SE",B56="CE"),IF(E56&gt;=4,IF(D56&gt;=6,"H","A"),IF(E56&gt;=2,IF(D56&gt;=20,"H",IF(D56&lt;=5,"L","A")),IF(D56&lt;=19,"L","A"))),IF(OR(B56="ALI",B56="AIE"),IF(E56&gt;=6,IF(D56&gt;=20,"H","A"),IF(E56&gt;=2,IF(D56&gt;=51,"H",IF(D56&lt;=19,"L","A")),IF(D56&lt;=50,"L","A"))),""))))</f>
        <v/>
      </c>
      <c r="J56" s="7" t="str">
        <f t="shared" ref="J56" si="70">CONCATENATE(B56,C56)</f>
        <v/>
      </c>
      <c r="K56" s="9" t="str">
        <f t="shared" ref="K56" si="71">IF(OR(H56="",H56=0),L56,H56)</f>
        <v/>
      </c>
      <c r="L56" s="9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0"/>
      <c r="N56" s="10"/>
      <c r="O56" s="6"/>
    </row>
    <row r="57" spans="1:15" x14ac:dyDescent="0.2">
      <c r="A57" s="126"/>
      <c r="B57" s="4"/>
      <c r="C57" s="4"/>
      <c r="D57" s="7"/>
      <c r="E57" s="7"/>
      <c r="F57" s="8" t="str">
        <f t="shared" si="0"/>
        <v/>
      </c>
      <c r="G57" s="7" t="str">
        <f t="shared" si="1"/>
        <v/>
      </c>
      <c r="H57" s="5" t="str">
        <f t="shared" si="2"/>
        <v/>
      </c>
      <c r="I57" s="122" t="str">
        <f t="shared" si="3"/>
        <v/>
      </c>
      <c r="J57" s="7" t="str">
        <f t="shared" si="4"/>
        <v/>
      </c>
      <c r="K57" s="9" t="str">
        <f t="shared" si="5"/>
        <v/>
      </c>
      <c r="L57" s="9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0"/>
      <c r="N57" s="10"/>
      <c r="O57" s="6"/>
    </row>
    <row r="58" spans="1:15" x14ac:dyDescent="0.2">
      <c r="A58" s="126"/>
      <c r="B58" s="4"/>
      <c r="C58" s="4"/>
      <c r="D58" s="7"/>
      <c r="E58" s="7"/>
      <c r="F58" s="8" t="str">
        <f t="shared" si="0"/>
        <v/>
      </c>
      <c r="G58" s="7" t="str">
        <f t="shared" si="1"/>
        <v/>
      </c>
      <c r="H58" s="5" t="str">
        <f t="shared" si="2"/>
        <v/>
      </c>
      <c r="I58" s="122" t="str">
        <f t="shared" si="3"/>
        <v/>
      </c>
      <c r="J58" s="7" t="str">
        <f t="shared" si="4"/>
        <v/>
      </c>
      <c r="K58" s="9" t="str">
        <f t="shared" si="5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 x14ac:dyDescent="0.2">
      <c r="A59" s="126"/>
      <c r="B59" s="4"/>
      <c r="C59" s="4"/>
      <c r="D59" s="7"/>
      <c r="E59" s="7"/>
      <c r="F59" s="8" t="str">
        <f t="shared" si="0"/>
        <v/>
      </c>
      <c r="G59" s="7" t="str">
        <f t="shared" si="1"/>
        <v/>
      </c>
      <c r="H59" s="5" t="str">
        <f t="shared" si="2"/>
        <v/>
      </c>
      <c r="I59" s="122" t="str">
        <f t="shared" si="3"/>
        <v/>
      </c>
      <c r="J59" s="7" t="str">
        <f t="shared" si="4"/>
        <v/>
      </c>
      <c r="K59" s="9" t="str">
        <f t="shared" si="5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">
      <c r="A60" s="126"/>
      <c r="B60" s="4"/>
      <c r="C60" s="4"/>
      <c r="D60" s="7"/>
      <c r="E60" s="7"/>
      <c r="F60" s="8" t="str">
        <f t="shared" si="0"/>
        <v/>
      </c>
      <c r="G60" s="7" t="str">
        <f t="shared" si="1"/>
        <v/>
      </c>
      <c r="H60" s="5" t="str">
        <f t="shared" si="2"/>
        <v/>
      </c>
      <c r="I60" s="122" t="str">
        <f t="shared" si="3"/>
        <v/>
      </c>
      <c r="J60" s="7" t="str">
        <f t="shared" si="4"/>
        <v/>
      </c>
      <c r="K60" s="9" t="str">
        <f t="shared" si="5"/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">
      <c r="A61" s="126"/>
      <c r="B61" s="4"/>
      <c r="C61" s="4"/>
      <c r="D61" s="7"/>
      <c r="E61" s="7"/>
      <c r="F61" s="8" t="str">
        <f t="shared" si="0"/>
        <v/>
      </c>
      <c r="G61" s="7" t="str">
        <f t="shared" si="1"/>
        <v/>
      </c>
      <c r="H61" s="5" t="str">
        <f t="shared" si="2"/>
        <v/>
      </c>
      <c r="I61" s="122" t="str">
        <f t="shared" si="3"/>
        <v/>
      </c>
      <c r="J61" s="7" t="str">
        <f t="shared" si="4"/>
        <v/>
      </c>
      <c r="K61" s="9" t="str">
        <f t="shared" si="5"/>
        <v/>
      </c>
      <c r="L61" s="9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 x14ac:dyDescent="0.2">
      <c r="A62" s="126"/>
      <c r="B62" s="4"/>
      <c r="C62" s="4"/>
      <c r="D62" s="7"/>
      <c r="E62" s="7"/>
      <c r="F62" s="8" t="str">
        <f t="shared" si="0"/>
        <v/>
      </c>
      <c r="G62" s="7" t="str">
        <f t="shared" si="1"/>
        <v/>
      </c>
      <c r="H62" s="5" t="str">
        <f t="shared" si="2"/>
        <v/>
      </c>
      <c r="I62" s="122" t="str">
        <f t="shared" si="3"/>
        <v/>
      </c>
      <c r="J62" s="7" t="str">
        <f t="shared" si="4"/>
        <v/>
      </c>
      <c r="K62" s="9" t="str">
        <f t="shared" si="5"/>
        <v/>
      </c>
      <c r="L62" s="9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 x14ac:dyDescent="0.2">
      <c r="A63" s="126"/>
      <c r="B63" s="4"/>
      <c r="C63" s="4"/>
      <c r="D63" s="7"/>
      <c r="E63" s="7"/>
      <c r="F63" s="8" t="str">
        <f t="shared" ref="F63:F65" si="72">IF(ISBLANK(B63),"",IF(I63="L","Baixa",IF(I63="A","Média",IF(I63="","","Alta"))))</f>
        <v/>
      </c>
      <c r="G63" s="7" t="str">
        <f t="shared" ref="G63:G65" si="73">CONCATENATE(B63,I63)</f>
        <v/>
      </c>
      <c r="H63" s="5" t="str">
        <f t="shared" ref="H63:H65" si="74">IF(ISBLANK(B63),"",IF(B63="ALI",IF(I63="L",7,IF(I63="A",10,15)),IF(B63="AIE",IF(I63="L",5,IF(I63="A",7,10)),IF(B63="SE",IF(I63="L",4,IF(I63="A",5,7)),IF(OR(B63="EE",B63="CE"),IF(I63="L",3,IF(I63="A",4,6)),0)))))</f>
        <v/>
      </c>
      <c r="I63" s="122" t="str">
        <f t="shared" ref="I63:I65" si="75">IF(OR(ISBLANK(D63),ISBLANK(E63)),IF(OR(B63="ALI",B63="AIE"),"L",IF(OR(B63="EE",B63="SE",B63="CE"),"A","")),IF(B63="EE",IF(E63&gt;=3,IF(D63&gt;=5,"H","A"),IF(E63&gt;=2,IF(D63&gt;=16,"H",IF(D63&lt;=4,"L","A")),IF(D63&lt;=15,"L","A"))),IF(OR(B63="SE",B63="CE"),IF(E63&gt;=4,IF(D63&gt;=6,"H","A"),IF(E63&gt;=2,IF(D63&gt;=20,"H",IF(D63&lt;=5,"L","A")),IF(D63&lt;=19,"L","A"))),IF(OR(B63="ALI",B63="AIE"),IF(E63&gt;=6,IF(D63&gt;=20,"H","A"),IF(E63&gt;=2,IF(D63&gt;=51,"H",IF(D63&lt;=19,"L","A")),IF(D63&lt;=50,"L","A"))),""))))</f>
        <v/>
      </c>
      <c r="J63" s="7" t="str">
        <f t="shared" ref="J63:J65" si="76">CONCATENATE(B63,C63)</f>
        <v/>
      </c>
      <c r="K63" s="9" t="str">
        <f t="shared" ref="K63:K65" si="77">IF(OR(H63="",H63=0),L63,H63)</f>
        <v/>
      </c>
      <c r="L63" s="9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0"/>
      <c r="N63" s="10"/>
      <c r="O63" s="6"/>
    </row>
    <row r="64" spans="1:15" x14ac:dyDescent="0.2">
      <c r="A64" s="126"/>
      <c r="B64" s="4"/>
      <c r="C64" s="4"/>
      <c r="D64" s="7"/>
      <c r="E64" s="7"/>
      <c r="F64" s="8" t="str">
        <f t="shared" si="72"/>
        <v/>
      </c>
      <c r="G64" s="7" t="str">
        <f t="shared" si="73"/>
        <v/>
      </c>
      <c r="H64" s="5" t="str">
        <f t="shared" si="74"/>
        <v/>
      </c>
      <c r="I64" s="122" t="str">
        <f t="shared" si="75"/>
        <v/>
      </c>
      <c r="J64" s="7" t="str">
        <f t="shared" si="76"/>
        <v/>
      </c>
      <c r="K64" s="9" t="str">
        <f t="shared" si="77"/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 x14ac:dyDescent="0.2">
      <c r="A65" s="126"/>
      <c r="B65" s="4"/>
      <c r="C65" s="4"/>
      <c r="D65" s="7"/>
      <c r="E65" s="7"/>
      <c r="F65" s="8" t="str">
        <f t="shared" si="72"/>
        <v/>
      </c>
      <c r="G65" s="7" t="str">
        <f t="shared" si="73"/>
        <v/>
      </c>
      <c r="H65" s="5" t="str">
        <f t="shared" si="74"/>
        <v/>
      </c>
      <c r="I65" s="122" t="str">
        <f t="shared" si="75"/>
        <v/>
      </c>
      <c r="J65" s="7" t="str">
        <f t="shared" si="76"/>
        <v/>
      </c>
      <c r="K65" s="9" t="str">
        <f t="shared" si="77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">
      <c r="A66" s="126"/>
      <c r="B66" s="4"/>
      <c r="C66" s="4"/>
      <c r="D66" s="7"/>
      <c r="E66" s="7"/>
      <c r="F66" s="8" t="str">
        <f t="shared" ref="F66:F68" si="78">IF(ISBLANK(B66),"",IF(I66="L","Baixa",IF(I66="A","Média",IF(I66="","","Alta"))))</f>
        <v/>
      </c>
      <c r="G66" s="7" t="str">
        <f t="shared" ref="G66:G68" si="79">CONCATENATE(B66,I66)</f>
        <v/>
      </c>
      <c r="H66" s="5" t="str">
        <f t="shared" ref="H66:H68" si="80">IF(ISBLANK(B66),"",IF(B66="ALI",IF(I66="L",7,IF(I66="A",10,15)),IF(B66="AIE",IF(I66="L",5,IF(I66="A",7,10)),IF(B66="SE",IF(I66="L",4,IF(I66="A",5,7)),IF(OR(B66="EE",B66="CE"),IF(I66="L",3,IF(I66="A",4,6)),0)))))</f>
        <v/>
      </c>
      <c r="I66" s="122" t="str">
        <f t="shared" ref="I66:I68" si="81">IF(OR(ISBLANK(D66),ISBLANK(E66)),IF(OR(B66="ALI",B66="AIE"),"L",IF(OR(B66="EE",B66="SE",B66="CE"),"A","")),IF(B66="EE",IF(E66&gt;=3,IF(D66&gt;=5,"H","A"),IF(E66&gt;=2,IF(D66&gt;=16,"H",IF(D66&lt;=4,"L","A")),IF(D66&lt;=15,"L","A"))),IF(OR(B66="SE",B66="CE"),IF(E66&gt;=4,IF(D66&gt;=6,"H","A"),IF(E66&gt;=2,IF(D66&gt;=20,"H",IF(D66&lt;=5,"L","A")),IF(D66&lt;=19,"L","A"))),IF(OR(B66="ALI",B66="AIE"),IF(E66&gt;=6,IF(D66&gt;=20,"H","A"),IF(E66&gt;=2,IF(D66&gt;=51,"H",IF(D66&lt;=19,"L","A")),IF(D66&lt;=50,"L","A"))),""))))</f>
        <v/>
      </c>
      <c r="J66" s="7" t="str">
        <f t="shared" ref="J66:J68" si="82">CONCATENATE(B66,C66)</f>
        <v/>
      </c>
      <c r="K66" s="9" t="str">
        <f t="shared" ref="K66:K68" si="83">IF(OR(H66="",H66=0),L66,H66)</f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">
      <c r="A67" s="126"/>
      <c r="B67" s="4"/>
      <c r="C67" s="4"/>
      <c r="D67" s="7"/>
      <c r="E67" s="7"/>
      <c r="F67" s="8" t="str">
        <f t="shared" si="78"/>
        <v/>
      </c>
      <c r="G67" s="7" t="str">
        <f t="shared" si="79"/>
        <v/>
      </c>
      <c r="H67" s="5" t="str">
        <f t="shared" si="80"/>
        <v/>
      </c>
      <c r="I67" s="122" t="str">
        <f t="shared" si="81"/>
        <v/>
      </c>
      <c r="J67" s="7" t="str">
        <f t="shared" si="82"/>
        <v/>
      </c>
      <c r="K67" s="9" t="str">
        <f t="shared" si="83"/>
        <v/>
      </c>
      <c r="L67" s="9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0"/>
      <c r="N67" s="10"/>
      <c r="O67" s="6"/>
    </row>
    <row r="68" spans="1:15" x14ac:dyDescent="0.2">
      <c r="A68" s="126"/>
      <c r="B68" s="4"/>
      <c r="C68" s="4"/>
      <c r="D68" s="7"/>
      <c r="E68" s="7"/>
      <c r="F68" s="8" t="str">
        <f t="shared" si="78"/>
        <v/>
      </c>
      <c r="G68" s="7" t="str">
        <f t="shared" si="79"/>
        <v/>
      </c>
      <c r="H68" s="5" t="str">
        <f t="shared" si="80"/>
        <v/>
      </c>
      <c r="I68" s="122" t="str">
        <f t="shared" si="81"/>
        <v/>
      </c>
      <c r="J68" s="7" t="str">
        <f t="shared" si="82"/>
        <v/>
      </c>
      <c r="K68" s="9" t="str">
        <f t="shared" si="83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">
      <c r="A69" s="126"/>
      <c r="B69" s="4"/>
      <c r="C69" s="4"/>
      <c r="D69" s="7"/>
      <c r="E69" s="7"/>
      <c r="F69" s="8" t="str">
        <f t="shared" si="0"/>
        <v/>
      </c>
      <c r="G69" s="7" t="str">
        <f t="shared" si="1"/>
        <v/>
      </c>
      <c r="H69" s="5" t="str">
        <f t="shared" si="2"/>
        <v/>
      </c>
      <c r="I69" s="122" t="str">
        <f t="shared" si="3"/>
        <v/>
      </c>
      <c r="J69" s="7" t="str">
        <f t="shared" si="4"/>
        <v/>
      </c>
      <c r="K69" s="9" t="str">
        <f t="shared" si="5"/>
        <v/>
      </c>
      <c r="L69" s="9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 x14ac:dyDescent="0.2">
      <c r="A70" s="126"/>
      <c r="B70" s="4"/>
      <c r="C70" s="4"/>
      <c r="D70" s="7"/>
      <c r="E70" s="7"/>
      <c r="F70" s="8" t="str">
        <f t="shared" ref="F70" si="84">IF(ISBLANK(B70),"",IF(I70="L","Baixa",IF(I70="A","Média",IF(I70="","","Alta"))))</f>
        <v/>
      </c>
      <c r="G70" s="7" t="str">
        <f t="shared" ref="G70" si="85">CONCATENATE(B70,I70)</f>
        <v/>
      </c>
      <c r="H70" s="5" t="str">
        <f t="shared" ref="H70" si="86">IF(ISBLANK(B70),"",IF(B70="ALI",IF(I70="L",7,IF(I70="A",10,15)),IF(B70="AIE",IF(I70="L",5,IF(I70="A",7,10)),IF(B70="SE",IF(I70="L",4,IF(I70="A",5,7)),IF(OR(B70="EE",B70="CE"),IF(I70="L",3,IF(I70="A",4,6)),0)))))</f>
        <v/>
      </c>
      <c r="I70" s="122" t="str">
        <f t="shared" ref="I70" si="87">IF(OR(ISBLANK(D70),ISBLANK(E70)),IF(OR(B70="ALI",B70="AIE"),"L",IF(OR(B70="EE",B70="SE",B70="CE"),"A","")),IF(B70="EE",IF(E70&gt;=3,IF(D70&gt;=5,"H","A"),IF(E70&gt;=2,IF(D70&gt;=16,"H",IF(D70&lt;=4,"L","A")),IF(D70&lt;=15,"L","A"))),IF(OR(B70="SE",B70="CE"),IF(E70&gt;=4,IF(D70&gt;=6,"H","A"),IF(E70&gt;=2,IF(D70&gt;=20,"H",IF(D70&lt;=5,"L","A")),IF(D70&lt;=19,"L","A"))),IF(OR(B70="ALI",B70="AIE"),IF(E70&gt;=6,IF(D70&gt;=20,"H","A"),IF(E70&gt;=2,IF(D70&gt;=51,"H",IF(D70&lt;=19,"L","A")),IF(D70&lt;=50,"L","A"))),""))))</f>
        <v/>
      </c>
      <c r="J70" s="7" t="str">
        <f t="shared" ref="J70" si="88">CONCATENATE(B70,C70)</f>
        <v/>
      </c>
      <c r="K70" s="9" t="str">
        <f t="shared" ref="K70" si="89">IF(OR(H70="",H70=0),L70,H70)</f>
        <v/>
      </c>
      <c r="L70" s="9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 x14ac:dyDescent="0.2">
      <c r="A71" s="126"/>
      <c r="B71" s="4"/>
      <c r="C71" s="4"/>
      <c r="D71" s="7"/>
      <c r="E71" s="7"/>
      <c r="F71" s="8" t="str">
        <f t="shared" ref="F71:F147" si="90">IF(ISBLANK(B71),"",IF(I71="L","Baixa",IF(I71="A","Média",IF(I71="","","Alta"))))</f>
        <v/>
      </c>
      <c r="G71" s="7" t="str">
        <f t="shared" ref="G71:G147" si="91">CONCATENATE(B71,I71)</f>
        <v/>
      </c>
      <c r="H71" s="5" t="str">
        <f t="shared" ref="H71:H147" si="92">IF(ISBLANK(B71),"",IF(B71="ALI",IF(I71="L",7,IF(I71="A",10,15)),IF(B71="AIE",IF(I71="L",5,IF(I71="A",7,10)),IF(B71="SE",IF(I71="L",4,IF(I71="A",5,7)),IF(OR(B71="EE",B71="CE"),IF(I71="L",3,IF(I71="A",4,6)),0)))))</f>
        <v/>
      </c>
      <c r="I71" s="122" t="str">
        <f t="shared" ref="I71:I147" si="93">IF(OR(ISBLANK(D71),ISBLANK(E71)),IF(OR(B71="ALI",B71="AIE"),"L",IF(OR(B71="EE",B71="SE",B71="CE"),"A","")),IF(B71="EE",IF(E71&gt;=3,IF(D71&gt;=5,"H","A"),IF(E71&gt;=2,IF(D71&gt;=16,"H",IF(D71&lt;=4,"L","A")),IF(D71&lt;=15,"L","A"))),IF(OR(B71="SE",B71="CE"),IF(E71&gt;=4,IF(D71&gt;=6,"H","A"),IF(E71&gt;=2,IF(D71&gt;=20,"H",IF(D71&lt;=5,"L","A")),IF(D71&lt;=19,"L","A"))),IF(OR(B71="ALI",B71="AIE"),IF(E71&gt;=6,IF(D71&gt;=20,"H","A"),IF(E71&gt;=2,IF(D71&gt;=51,"H",IF(D71&lt;=19,"L","A")),IF(D71&lt;=50,"L","A"))),""))))</f>
        <v/>
      </c>
      <c r="J71" s="7" t="str">
        <f t="shared" ref="J71:J147" si="94">CONCATENATE(B71,C71)</f>
        <v/>
      </c>
      <c r="K71" s="9" t="str">
        <f t="shared" si="5"/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">
      <c r="A72" s="126"/>
      <c r="B72" s="4"/>
      <c r="C72" s="4"/>
      <c r="D72" s="7"/>
      <c r="E72" s="7"/>
      <c r="F72" s="8" t="str">
        <f t="shared" si="90"/>
        <v/>
      </c>
      <c r="G72" s="7" t="str">
        <f t="shared" si="91"/>
        <v/>
      </c>
      <c r="H72" s="5" t="str">
        <f t="shared" si="92"/>
        <v/>
      </c>
      <c r="I72" s="122" t="str">
        <f t="shared" si="93"/>
        <v/>
      </c>
      <c r="J72" s="7" t="str">
        <f t="shared" si="94"/>
        <v/>
      </c>
      <c r="K72" s="9" t="str">
        <f t="shared" si="5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">
      <c r="A73" s="126"/>
      <c r="B73" s="4"/>
      <c r="C73" s="4"/>
      <c r="D73" s="7"/>
      <c r="E73" s="7"/>
      <c r="F73" s="8" t="str">
        <f t="shared" si="90"/>
        <v/>
      </c>
      <c r="G73" s="7" t="str">
        <f t="shared" si="91"/>
        <v/>
      </c>
      <c r="H73" s="5" t="str">
        <f t="shared" si="92"/>
        <v/>
      </c>
      <c r="I73" s="122" t="str">
        <f t="shared" si="93"/>
        <v/>
      </c>
      <c r="J73" s="7" t="str">
        <f t="shared" si="94"/>
        <v/>
      </c>
      <c r="K73" s="9" t="str">
        <f t="shared" ref="K73:K149" si="95">IF(OR(H73="",H73=0),L73,H73)</f>
        <v/>
      </c>
      <c r="L73" s="9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 x14ac:dyDescent="0.2">
      <c r="A74" s="126"/>
      <c r="B74" s="4"/>
      <c r="C74" s="4"/>
      <c r="D74" s="7"/>
      <c r="E74" s="7"/>
      <c r="F74" s="8" t="str">
        <f t="shared" ref="F74" si="96">IF(ISBLANK(B74),"",IF(I74="L","Baixa",IF(I74="A","Média",IF(I74="","","Alta"))))</f>
        <v/>
      </c>
      <c r="G74" s="7" t="str">
        <f t="shared" ref="G74" si="97">CONCATENATE(B74,I74)</f>
        <v/>
      </c>
      <c r="H74" s="5" t="str">
        <f t="shared" ref="H74" si="98">IF(ISBLANK(B74),"",IF(B74="ALI",IF(I74="L",7,IF(I74="A",10,15)),IF(B74="AIE",IF(I74="L",5,IF(I74="A",7,10)),IF(B74="SE",IF(I74="L",4,IF(I74="A",5,7)),IF(OR(B74="EE",B74="CE"),IF(I74="L",3,IF(I74="A",4,6)),0)))))</f>
        <v/>
      </c>
      <c r="I74" s="122" t="str">
        <f t="shared" ref="I74" si="99">IF(OR(ISBLANK(D74),ISBLANK(E74)),IF(OR(B74="ALI",B74="AIE"),"L",IF(OR(B74="EE",B74="SE",B74="CE"),"A","")),IF(B74="EE",IF(E74&gt;=3,IF(D74&gt;=5,"H","A"),IF(E74&gt;=2,IF(D74&gt;=16,"H",IF(D74&lt;=4,"L","A")),IF(D74&lt;=15,"L","A"))),IF(OR(B74="SE",B74="CE"),IF(E74&gt;=4,IF(D74&gt;=6,"H","A"),IF(E74&gt;=2,IF(D74&gt;=20,"H",IF(D74&lt;=5,"L","A")),IF(D74&lt;=19,"L","A"))),IF(OR(B74="ALI",B74="AIE"),IF(E74&gt;=6,IF(D74&gt;=20,"H","A"),IF(E74&gt;=2,IF(D74&gt;=51,"H",IF(D74&lt;=19,"L","A")),IF(D74&lt;=50,"L","A"))),""))))</f>
        <v/>
      </c>
      <c r="J74" s="7" t="str">
        <f t="shared" ref="J74" si="100">CONCATENATE(B74,C74)</f>
        <v/>
      </c>
      <c r="K74" s="9" t="str">
        <f t="shared" ref="K74" si="101">IF(OR(H74="",H74=0),L74,H74)</f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 x14ac:dyDescent="0.2">
      <c r="A75" s="126"/>
      <c r="B75" s="4"/>
      <c r="C75" s="4"/>
      <c r="D75" s="7"/>
      <c r="E75" s="7"/>
      <c r="F75" s="8" t="str">
        <f t="shared" si="90"/>
        <v/>
      </c>
      <c r="G75" s="7" t="str">
        <f t="shared" si="91"/>
        <v/>
      </c>
      <c r="H75" s="5" t="str">
        <f t="shared" si="92"/>
        <v/>
      </c>
      <c r="I75" s="122" t="str">
        <f t="shared" si="93"/>
        <v/>
      </c>
      <c r="J75" s="7" t="str">
        <f t="shared" si="94"/>
        <v/>
      </c>
      <c r="K75" s="9" t="str">
        <f t="shared" si="95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 x14ac:dyDescent="0.2">
      <c r="A76" s="126"/>
      <c r="B76" s="4"/>
      <c r="C76" s="4"/>
      <c r="D76" s="7"/>
      <c r="E76" s="7"/>
      <c r="F76" s="8" t="str">
        <f t="shared" si="90"/>
        <v/>
      </c>
      <c r="G76" s="7" t="str">
        <f t="shared" si="91"/>
        <v/>
      </c>
      <c r="H76" s="5" t="str">
        <f t="shared" si="92"/>
        <v/>
      </c>
      <c r="I76" s="122" t="str">
        <f t="shared" si="93"/>
        <v/>
      </c>
      <c r="J76" s="7" t="str">
        <f t="shared" si="94"/>
        <v/>
      </c>
      <c r="K76" s="9" t="str">
        <f t="shared" si="95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">
      <c r="A77" s="126"/>
      <c r="B77" s="4"/>
      <c r="C77" s="4"/>
      <c r="D77" s="7"/>
      <c r="E77" s="7"/>
      <c r="F77" s="8" t="str">
        <f t="shared" si="90"/>
        <v/>
      </c>
      <c r="G77" s="7" t="str">
        <f t="shared" si="91"/>
        <v/>
      </c>
      <c r="H77" s="5" t="str">
        <f t="shared" si="92"/>
        <v/>
      </c>
      <c r="I77" s="122" t="str">
        <f t="shared" si="93"/>
        <v/>
      </c>
      <c r="J77" s="7" t="str">
        <f t="shared" si="94"/>
        <v/>
      </c>
      <c r="K77" s="9" t="str">
        <f t="shared" si="95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 x14ac:dyDescent="0.2">
      <c r="A78" s="126"/>
      <c r="B78" s="4"/>
      <c r="C78" s="4"/>
      <c r="D78" s="7"/>
      <c r="E78" s="7"/>
      <c r="F78" s="8" t="str">
        <f t="shared" si="90"/>
        <v/>
      </c>
      <c r="G78" s="7" t="str">
        <f t="shared" si="91"/>
        <v/>
      </c>
      <c r="H78" s="5" t="str">
        <f t="shared" si="92"/>
        <v/>
      </c>
      <c r="I78" s="122" t="str">
        <f t="shared" si="93"/>
        <v/>
      </c>
      <c r="J78" s="7" t="str">
        <f t="shared" si="94"/>
        <v/>
      </c>
      <c r="K78" s="9" t="str">
        <f t="shared" si="95"/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">
      <c r="A79" s="126"/>
      <c r="B79" s="4"/>
      <c r="C79" s="4"/>
      <c r="D79" s="7"/>
      <c r="E79" s="7"/>
      <c r="F79" s="8" t="str">
        <f t="shared" si="90"/>
        <v/>
      </c>
      <c r="G79" s="7" t="str">
        <f t="shared" si="91"/>
        <v/>
      </c>
      <c r="H79" s="5" t="str">
        <f t="shared" si="92"/>
        <v/>
      </c>
      <c r="I79" s="122" t="str">
        <f t="shared" si="93"/>
        <v/>
      </c>
      <c r="J79" s="7" t="str">
        <f t="shared" si="94"/>
        <v/>
      </c>
      <c r="K79" s="9" t="str">
        <f t="shared" si="95"/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 x14ac:dyDescent="0.2">
      <c r="A80" s="126"/>
      <c r="B80" s="4"/>
      <c r="C80" s="4"/>
      <c r="D80" s="7"/>
      <c r="E80" s="7"/>
      <c r="F80" s="8" t="str">
        <f t="shared" si="90"/>
        <v/>
      </c>
      <c r="G80" s="7" t="str">
        <f t="shared" si="91"/>
        <v/>
      </c>
      <c r="H80" s="5" t="str">
        <f t="shared" si="92"/>
        <v/>
      </c>
      <c r="I80" s="122" t="str">
        <f t="shared" si="93"/>
        <v/>
      </c>
      <c r="J80" s="7" t="str">
        <f t="shared" si="94"/>
        <v/>
      </c>
      <c r="K80" s="9" t="str">
        <f t="shared" si="95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 x14ac:dyDescent="0.2">
      <c r="A81" s="126"/>
      <c r="B81" s="4"/>
      <c r="C81" s="4"/>
      <c r="D81" s="7"/>
      <c r="E81" s="7"/>
      <c r="F81" s="8" t="str">
        <f t="shared" ref="F81:F88" si="102">IF(ISBLANK(B81),"",IF(I81="L","Baixa",IF(I81="A","Média",IF(I81="","","Alta"))))</f>
        <v/>
      </c>
      <c r="G81" s="7" t="str">
        <f t="shared" ref="G81:G88" si="103">CONCATENATE(B81,I81)</f>
        <v/>
      </c>
      <c r="H81" s="5" t="str">
        <f t="shared" ref="H81:H88" si="104">IF(ISBLANK(B81),"",IF(B81="ALI",IF(I81="L",7,IF(I81="A",10,15)),IF(B81="AIE",IF(I81="L",5,IF(I81="A",7,10)),IF(B81="SE",IF(I81="L",4,IF(I81="A",5,7)),IF(OR(B81="EE",B81="CE"),IF(I81="L",3,IF(I81="A",4,6)),0)))))</f>
        <v/>
      </c>
      <c r="I81" s="122" t="str">
        <f t="shared" ref="I81:I88" si="105">IF(OR(ISBLANK(D81),ISBLANK(E81)),IF(OR(B81="ALI",B81="AIE"),"L",IF(OR(B81="EE",B81="SE",B81="CE"),"A","")),IF(B81="EE",IF(E81&gt;=3,IF(D81&gt;=5,"H","A"),IF(E81&gt;=2,IF(D81&gt;=16,"H",IF(D81&lt;=4,"L","A")),IF(D81&lt;=15,"L","A"))),IF(OR(B81="SE",B81="CE"),IF(E81&gt;=4,IF(D81&gt;=6,"H","A"),IF(E81&gt;=2,IF(D81&gt;=20,"H",IF(D81&lt;=5,"L","A")),IF(D81&lt;=19,"L","A"))),IF(OR(B81="ALI",B81="AIE"),IF(E81&gt;=6,IF(D81&gt;=20,"H","A"),IF(E81&gt;=2,IF(D81&gt;=51,"H",IF(D81&lt;=19,"L","A")),IF(D81&lt;=50,"L","A"))),""))))</f>
        <v/>
      </c>
      <c r="J81" s="7" t="str">
        <f t="shared" ref="J81:J88" si="106">CONCATENATE(B81,C81)</f>
        <v/>
      </c>
      <c r="K81" s="9" t="str">
        <f t="shared" ref="K81:K88" si="107">IF(OR(H81="",H81=0),L81,H81)</f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">
      <c r="A82" s="126"/>
      <c r="B82" s="4"/>
      <c r="C82" s="4"/>
      <c r="D82" s="7"/>
      <c r="E82" s="7"/>
      <c r="F82" s="8" t="str">
        <f t="shared" ref="F82" si="108">IF(ISBLANK(B82),"",IF(I82="L","Baixa",IF(I82="A","Média",IF(I82="","","Alta"))))</f>
        <v/>
      </c>
      <c r="G82" s="7" t="str">
        <f t="shared" ref="G82" si="109">CONCATENATE(B82,I82)</f>
        <v/>
      </c>
      <c r="H82" s="5" t="str">
        <f t="shared" ref="H82" si="110">IF(ISBLANK(B82),"",IF(B82="ALI",IF(I82="L",7,IF(I82="A",10,15)),IF(B82="AIE",IF(I82="L",5,IF(I82="A",7,10)),IF(B82="SE",IF(I82="L",4,IF(I82="A",5,7)),IF(OR(B82="EE",B82="CE"),IF(I82="L",3,IF(I82="A",4,6)),0)))))</f>
        <v/>
      </c>
      <c r="I82" s="122" t="str">
        <f t="shared" ref="I82" si="111">IF(OR(ISBLANK(D82),ISBLANK(E82)),IF(OR(B82="ALI",B82="AIE"),"L",IF(OR(B82="EE",B82="SE",B82="CE"),"A","")),IF(B82="EE",IF(E82&gt;=3,IF(D82&gt;=5,"H","A"),IF(E82&gt;=2,IF(D82&gt;=16,"H",IF(D82&lt;=4,"L","A")),IF(D82&lt;=15,"L","A"))),IF(OR(B82="SE",B82="CE"),IF(E82&gt;=4,IF(D82&gt;=6,"H","A"),IF(E82&gt;=2,IF(D82&gt;=20,"H",IF(D82&lt;=5,"L","A")),IF(D82&lt;=19,"L","A"))),IF(OR(B82="ALI",B82="AIE"),IF(E82&gt;=6,IF(D82&gt;=20,"H","A"),IF(E82&gt;=2,IF(D82&gt;=51,"H",IF(D82&lt;=19,"L","A")),IF(D82&lt;=50,"L","A"))),""))))</f>
        <v/>
      </c>
      <c r="J82" s="7" t="str">
        <f t="shared" ref="J82" si="112">CONCATENATE(B82,C82)</f>
        <v/>
      </c>
      <c r="K82" s="9" t="str">
        <f t="shared" ref="K82" si="113">IF(OR(H82="",H82=0),L82,H82)</f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 x14ac:dyDescent="0.2">
      <c r="A83" s="126"/>
      <c r="B83" s="4"/>
      <c r="C83" s="4"/>
      <c r="D83" s="7"/>
      <c r="E83" s="7"/>
      <c r="F83" s="8" t="str">
        <f t="shared" si="102"/>
        <v/>
      </c>
      <c r="G83" s="7" t="str">
        <f t="shared" si="103"/>
        <v/>
      </c>
      <c r="H83" s="5" t="str">
        <f t="shared" si="104"/>
        <v/>
      </c>
      <c r="I83" s="122" t="str">
        <f t="shared" si="105"/>
        <v/>
      </c>
      <c r="J83" s="7" t="str">
        <f t="shared" si="106"/>
        <v/>
      </c>
      <c r="K83" s="9" t="str">
        <f t="shared" si="107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">
      <c r="A84" s="126"/>
      <c r="B84" s="4"/>
      <c r="C84" s="4"/>
      <c r="D84" s="7"/>
      <c r="E84" s="7"/>
      <c r="F84" s="8" t="str">
        <f t="shared" si="102"/>
        <v/>
      </c>
      <c r="G84" s="7" t="str">
        <f t="shared" si="103"/>
        <v/>
      </c>
      <c r="H84" s="5" t="str">
        <f t="shared" si="104"/>
        <v/>
      </c>
      <c r="I84" s="122" t="str">
        <f t="shared" si="105"/>
        <v/>
      </c>
      <c r="J84" s="7" t="str">
        <f t="shared" si="106"/>
        <v/>
      </c>
      <c r="K84" s="9" t="str">
        <f t="shared" si="107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">
      <c r="A85" s="126"/>
      <c r="B85" s="4"/>
      <c r="C85" s="4"/>
      <c r="D85" s="7"/>
      <c r="E85" s="7"/>
      <c r="F85" s="8" t="str">
        <f t="shared" si="102"/>
        <v/>
      </c>
      <c r="G85" s="7" t="str">
        <f t="shared" si="103"/>
        <v/>
      </c>
      <c r="H85" s="5" t="str">
        <f t="shared" si="104"/>
        <v/>
      </c>
      <c r="I85" s="122" t="str">
        <f t="shared" si="105"/>
        <v/>
      </c>
      <c r="J85" s="7" t="str">
        <f t="shared" si="106"/>
        <v/>
      </c>
      <c r="K85" s="9" t="str">
        <f t="shared" si="107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">
      <c r="A86" s="126"/>
      <c r="B86" s="4"/>
      <c r="C86" s="4"/>
      <c r="D86" s="7"/>
      <c r="E86" s="7"/>
      <c r="F86" s="8" t="str">
        <f t="shared" si="102"/>
        <v/>
      </c>
      <c r="G86" s="7" t="str">
        <f t="shared" si="103"/>
        <v/>
      </c>
      <c r="H86" s="5" t="str">
        <f t="shared" si="104"/>
        <v/>
      </c>
      <c r="I86" s="122" t="str">
        <f t="shared" si="105"/>
        <v/>
      </c>
      <c r="J86" s="7" t="str">
        <f t="shared" si="106"/>
        <v/>
      </c>
      <c r="K86" s="9" t="str">
        <f t="shared" si="107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">
      <c r="A87" s="126"/>
      <c r="B87" s="4"/>
      <c r="C87" s="4"/>
      <c r="D87" s="7"/>
      <c r="E87" s="7"/>
      <c r="F87" s="8" t="str">
        <f t="shared" si="102"/>
        <v/>
      </c>
      <c r="G87" s="7" t="str">
        <f t="shared" si="103"/>
        <v/>
      </c>
      <c r="H87" s="5" t="str">
        <f t="shared" si="104"/>
        <v/>
      </c>
      <c r="I87" s="122" t="str">
        <f t="shared" si="105"/>
        <v/>
      </c>
      <c r="J87" s="7" t="str">
        <f t="shared" si="106"/>
        <v/>
      </c>
      <c r="K87" s="9" t="str">
        <f t="shared" si="107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">
      <c r="A88" s="126"/>
      <c r="B88" s="4"/>
      <c r="C88" s="4"/>
      <c r="D88" s="7"/>
      <c r="E88" s="7"/>
      <c r="F88" s="8" t="str">
        <f t="shared" si="102"/>
        <v/>
      </c>
      <c r="G88" s="7" t="str">
        <f t="shared" si="103"/>
        <v/>
      </c>
      <c r="H88" s="5" t="str">
        <f t="shared" si="104"/>
        <v/>
      </c>
      <c r="I88" s="122" t="str">
        <f t="shared" si="105"/>
        <v/>
      </c>
      <c r="J88" s="7" t="str">
        <f t="shared" si="106"/>
        <v/>
      </c>
      <c r="K88" s="9" t="str">
        <f t="shared" si="107"/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">
      <c r="A89" s="126"/>
      <c r="B89" s="4"/>
      <c r="C89" s="4"/>
      <c r="D89" s="7"/>
      <c r="E89" s="7"/>
      <c r="F89" s="8" t="str">
        <f t="shared" si="90"/>
        <v/>
      </c>
      <c r="G89" s="7" t="str">
        <f t="shared" si="91"/>
        <v/>
      </c>
      <c r="H89" s="5" t="str">
        <f t="shared" si="92"/>
        <v/>
      </c>
      <c r="I89" s="122" t="str">
        <f t="shared" si="93"/>
        <v/>
      </c>
      <c r="J89" s="7" t="str">
        <f t="shared" si="94"/>
        <v/>
      </c>
      <c r="K89" s="9" t="str">
        <f t="shared" si="95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">
      <c r="A90" s="126"/>
      <c r="B90" s="4"/>
      <c r="C90" s="4"/>
      <c r="D90" s="7"/>
      <c r="E90" s="7"/>
      <c r="F90" s="8" t="str">
        <f t="shared" si="90"/>
        <v/>
      </c>
      <c r="G90" s="7" t="str">
        <f t="shared" si="91"/>
        <v/>
      </c>
      <c r="H90" s="5" t="str">
        <f t="shared" si="92"/>
        <v/>
      </c>
      <c r="I90" s="122" t="str">
        <f t="shared" si="93"/>
        <v/>
      </c>
      <c r="J90" s="7" t="str">
        <f t="shared" si="94"/>
        <v/>
      </c>
      <c r="K90" s="9" t="str">
        <f t="shared" si="95"/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 x14ac:dyDescent="0.2">
      <c r="A91" s="126"/>
      <c r="B91" s="4"/>
      <c r="C91" s="4"/>
      <c r="D91" s="7"/>
      <c r="E91" s="7"/>
      <c r="F91" s="8" t="str">
        <f t="shared" ref="F91:F92" si="114">IF(ISBLANK(B91),"",IF(I91="L","Baixa",IF(I91="A","Média",IF(I91="","","Alta"))))</f>
        <v/>
      </c>
      <c r="G91" s="7" t="str">
        <f t="shared" ref="G91:G92" si="115">CONCATENATE(B91,I91)</f>
        <v/>
      </c>
      <c r="H91" s="5" t="str">
        <f t="shared" ref="H91:H92" si="116">IF(ISBLANK(B91),"",IF(B91="ALI",IF(I91="L",7,IF(I91="A",10,15)),IF(B91="AIE",IF(I91="L",5,IF(I91="A",7,10)),IF(B91="SE",IF(I91="L",4,IF(I91="A",5,7)),IF(OR(B91="EE",B91="CE"),IF(I91="L",3,IF(I91="A",4,6)),0)))))</f>
        <v/>
      </c>
      <c r="I91" s="122" t="str">
        <f t="shared" ref="I91:I92" si="117">IF(OR(ISBLANK(D91),ISBLANK(E91)),IF(OR(B91="ALI",B91="AIE"),"L",IF(OR(B91="EE",B91="SE",B91="CE"),"A","")),IF(B91="EE",IF(E91&gt;=3,IF(D91&gt;=5,"H","A"),IF(E91&gt;=2,IF(D91&gt;=16,"H",IF(D91&lt;=4,"L","A")),IF(D91&lt;=15,"L","A"))),IF(OR(B91="SE",B91="CE"),IF(E91&gt;=4,IF(D91&gt;=6,"H","A"),IF(E91&gt;=2,IF(D91&gt;=20,"H",IF(D91&lt;=5,"L","A")),IF(D91&lt;=19,"L","A"))),IF(OR(B91="ALI",B91="AIE"),IF(E91&gt;=6,IF(D91&gt;=20,"H","A"),IF(E91&gt;=2,IF(D91&gt;=51,"H",IF(D91&lt;=19,"L","A")),IF(D91&lt;=50,"L","A"))),""))))</f>
        <v/>
      </c>
      <c r="J91" s="7" t="str">
        <f t="shared" ref="J91:J92" si="118">CONCATENATE(B91,C91)</f>
        <v/>
      </c>
      <c r="K91" s="9" t="str">
        <f t="shared" ref="K91:K92" si="119">IF(OR(H91="",H91=0),L91,H91)</f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 x14ac:dyDescent="0.2">
      <c r="A92" s="126"/>
      <c r="B92" s="4"/>
      <c r="C92" s="4"/>
      <c r="D92" s="7"/>
      <c r="E92" s="7"/>
      <c r="F92" s="8" t="str">
        <f t="shared" si="114"/>
        <v/>
      </c>
      <c r="G92" s="7" t="str">
        <f t="shared" si="115"/>
        <v/>
      </c>
      <c r="H92" s="5" t="str">
        <f t="shared" si="116"/>
        <v/>
      </c>
      <c r="I92" s="122" t="str">
        <f t="shared" si="117"/>
        <v/>
      </c>
      <c r="J92" s="7" t="str">
        <f t="shared" si="118"/>
        <v/>
      </c>
      <c r="K92" s="9" t="str">
        <f t="shared" si="119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 x14ac:dyDescent="0.2">
      <c r="A93" s="126"/>
      <c r="B93" s="4"/>
      <c r="C93" s="4"/>
      <c r="D93" s="7"/>
      <c r="E93" s="7"/>
      <c r="F93" s="8" t="str">
        <f t="shared" ref="F93" si="120">IF(ISBLANK(B93),"",IF(I93="L","Baixa",IF(I93="A","Média",IF(I93="","","Alta"))))</f>
        <v/>
      </c>
      <c r="G93" s="7" t="str">
        <f t="shared" ref="G93" si="121">CONCATENATE(B93,I93)</f>
        <v/>
      </c>
      <c r="H93" s="5" t="str">
        <f t="shared" ref="H93" si="122">IF(ISBLANK(B93),"",IF(B93="ALI",IF(I93="L",7,IF(I93="A",10,15)),IF(B93="AIE",IF(I93="L",5,IF(I93="A",7,10)),IF(B93="SE",IF(I93="L",4,IF(I93="A",5,7)),IF(OR(B93="EE",B93="CE"),IF(I93="L",3,IF(I93="A",4,6)),0)))))</f>
        <v/>
      </c>
      <c r="I93" s="122" t="str">
        <f t="shared" ref="I93" si="123">IF(OR(ISBLANK(D93),ISBLANK(E93)),IF(OR(B93="ALI",B93="AIE"),"L",IF(OR(B93="EE",B93="SE",B93="CE"),"A","")),IF(B93="EE",IF(E93&gt;=3,IF(D93&gt;=5,"H","A"),IF(E93&gt;=2,IF(D93&gt;=16,"H",IF(D93&lt;=4,"L","A")),IF(D93&lt;=15,"L","A"))),IF(OR(B93="SE",B93="CE"),IF(E93&gt;=4,IF(D93&gt;=6,"H","A"),IF(E93&gt;=2,IF(D93&gt;=20,"H",IF(D93&lt;=5,"L","A")),IF(D93&lt;=19,"L","A"))),IF(OR(B93="ALI",B93="AIE"),IF(E93&gt;=6,IF(D93&gt;=20,"H","A"),IF(E93&gt;=2,IF(D93&gt;=51,"H",IF(D93&lt;=19,"L","A")),IF(D93&lt;=50,"L","A"))),""))))</f>
        <v/>
      </c>
      <c r="J93" s="7" t="str">
        <f t="shared" ref="J93" si="124">CONCATENATE(B93,C93)</f>
        <v/>
      </c>
      <c r="K93" s="9" t="str">
        <f t="shared" ref="K93" si="125">IF(OR(H93="",H93=0),L93,H93)</f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 x14ac:dyDescent="0.2">
      <c r="A94" s="126"/>
      <c r="B94" s="4"/>
      <c r="C94" s="4"/>
      <c r="D94" s="7"/>
      <c r="E94" s="7"/>
      <c r="F94" s="8" t="str">
        <f t="shared" si="90"/>
        <v/>
      </c>
      <c r="G94" s="7" t="str">
        <f t="shared" si="91"/>
        <v/>
      </c>
      <c r="H94" s="5" t="str">
        <f t="shared" si="92"/>
        <v/>
      </c>
      <c r="I94" s="122" t="str">
        <f t="shared" si="93"/>
        <v/>
      </c>
      <c r="J94" s="7" t="str">
        <f t="shared" si="94"/>
        <v/>
      </c>
      <c r="K94" s="9" t="str">
        <f t="shared" si="95"/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 x14ac:dyDescent="0.2">
      <c r="A95" s="126"/>
      <c r="B95" s="4"/>
      <c r="C95" s="4"/>
      <c r="D95" s="7"/>
      <c r="E95" s="7"/>
      <c r="F95" s="8" t="str">
        <f t="shared" si="90"/>
        <v/>
      </c>
      <c r="G95" s="7" t="str">
        <f t="shared" si="91"/>
        <v/>
      </c>
      <c r="H95" s="5" t="str">
        <f t="shared" si="92"/>
        <v/>
      </c>
      <c r="I95" s="122" t="str">
        <f t="shared" si="93"/>
        <v/>
      </c>
      <c r="J95" s="7" t="str">
        <f t="shared" si="94"/>
        <v/>
      </c>
      <c r="K95" s="9" t="str">
        <f t="shared" si="95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">
      <c r="A96" s="126"/>
      <c r="B96" s="4"/>
      <c r="C96" s="4"/>
      <c r="D96" s="7"/>
      <c r="E96" s="7"/>
      <c r="F96" s="8" t="str">
        <f t="shared" ref="F96:F99" si="126">IF(ISBLANK(B96),"",IF(I96="L","Baixa",IF(I96="A","Média",IF(I96="","","Alta"))))</f>
        <v/>
      </c>
      <c r="G96" s="7" t="str">
        <f t="shared" ref="G96:G99" si="127">CONCATENATE(B96,I96)</f>
        <v/>
      </c>
      <c r="H96" s="5" t="str">
        <f t="shared" ref="H96:H99" si="128">IF(ISBLANK(B96),"",IF(B96="ALI",IF(I96="L",7,IF(I96="A",10,15)),IF(B96="AIE",IF(I96="L",5,IF(I96="A",7,10)),IF(B96="SE",IF(I96="L",4,IF(I96="A",5,7)),IF(OR(B96="EE",B96="CE"),IF(I96="L",3,IF(I96="A",4,6)),0)))))</f>
        <v/>
      </c>
      <c r="I96" s="122" t="str">
        <f t="shared" ref="I96:I99" si="129">IF(OR(ISBLANK(D96),ISBLANK(E96)),IF(OR(B96="ALI",B96="AIE"),"L",IF(OR(B96="EE",B96="SE",B96="CE"),"A","")),IF(B96="EE",IF(E96&gt;=3,IF(D96&gt;=5,"H","A"),IF(E96&gt;=2,IF(D96&gt;=16,"H",IF(D96&lt;=4,"L","A")),IF(D96&lt;=15,"L","A"))),IF(OR(B96="SE",B96="CE"),IF(E96&gt;=4,IF(D96&gt;=6,"H","A"),IF(E96&gt;=2,IF(D96&gt;=20,"H",IF(D96&lt;=5,"L","A")),IF(D96&lt;=19,"L","A"))),IF(OR(B96="ALI",B96="AIE"),IF(E96&gt;=6,IF(D96&gt;=20,"H","A"),IF(E96&gt;=2,IF(D96&gt;=51,"H",IF(D96&lt;=19,"L","A")),IF(D96&lt;=50,"L","A"))),""))))</f>
        <v/>
      </c>
      <c r="J96" s="7" t="str">
        <f t="shared" ref="J96:J99" si="130">CONCATENATE(B96,C96)</f>
        <v/>
      </c>
      <c r="K96" s="9" t="str">
        <f t="shared" ref="K96:K99" si="131">IF(OR(H96="",H96=0),L96,H96)</f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x14ac:dyDescent="0.2">
      <c r="A97" s="126"/>
      <c r="B97" s="4"/>
      <c r="C97" s="4"/>
      <c r="D97" s="7"/>
      <c r="E97" s="7"/>
      <c r="F97" s="8" t="str">
        <f t="shared" ref="F97:F98" si="132">IF(ISBLANK(B97),"",IF(I97="L","Baixa",IF(I97="A","Média",IF(I97="","","Alta"))))</f>
        <v/>
      </c>
      <c r="G97" s="7" t="str">
        <f t="shared" ref="G97:G98" si="133">CONCATENATE(B97,I97)</f>
        <v/>
      </c>
      <c r="H97" s="5" t="str">
        <f t="shared" ref="H97:H98" si="134">IF(ISBLANK(B97),"",IF(B97="ALI",IF(I97="L",7,IF(I97="A",10,15)),IF(B97="AIE",IF(I97="L",5,IF(I97="A",7,10)),IF(B97="SE",IF(I97="L",4,IF(I97="A",5,7)),IF(OR(B97="EE",B97="CE"),IF(I97="L",3,IF(I97="A",4,6)),0)))))</f>
        <v/>
      </c>
      <c r="I97" s="122" t="str">
        <f t="shared" ref="I97:I98" si="135">IF(OR(ISBLANK(D97),ISBLANK(E97)),IF(OR(B97="ALI",B97="AIE"),"L",IF(OR(B97="EE",B97="SE",B97="CE"),"A","")),IF(B97="EE",IF(E97&gt;=3,IF(D97&gt;=5,"H","A"),IF(E97&gt;=2,IF(D97&gt;=16,"H",IF(D97&lt;=4,"L","A")),IF(D97&lt;=15,"L","A"))),IF(OR(B97="SE",B97="CE"),IF(E97&gt;=4,IF(D97&gt;=6,"H","A"),IF(E97&gt;=2,IF(D97&gt;=20,"H",IF(D97&lt;=5,"L","A")),IF(D97&lt;=19,"L","A"))),IF(OR(B97="ALI",B97="AIE"),IF(E97&gt;=6,IF(D97&gt;=20,"H","A"),IF(E97&gt;=2,IF(D97&gt;=51,"H",IF(D97&lt;=19,"L","A")),IF(D97&lt;=50,"L","A"))),""))))</f>
        <v/>
      </c>
      <c r="J97" s="7" t="str">
        <f t="shared" ref="J97:J98" si="136">CONCATENATE(B97,C97)</f>
        <v/>
      </c>
      <c r="K97" s="9" t="str">
        <f t="shared" ref="K97:K98" si="137">IF(OR(H97="",H97=0),L97,H97)</f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">
      <c r="A98" s="126"/>
      <c r="B98" s="4"/>
      <c r="C98" s="4"/>
      <c r="D98" s="7"/>
      <c r="E98" s="7"/>
      <c r="F98" s="8" t="str">
        <f t="shared" si="132"/>
        <v/>
      </c>
      <c r="G98" s="7" t="str">
        <f t="shared" si="133"/>
        <v/>
      </c>
      <c r="H98" s="5" t="str">
        <f t="shared" si="134"/>
        <v/>
      </c>
      <c r="I98" s="122" t="str">
        <f t="shared" si="135"/>
        <v/>
      </c>
      <c r="J98" s="7" t="str">
        <f t="shared" si="136"/>
        <v/>
      </c>
      <c r="K98" s="9" t="str">
        <f t="shared" si="137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">
      <c r="A99" s="126"/>
      <c r="B99" s="4"/>
      <c r="C99" s="4"/>
      <c r="D99" s="7"/>
      <c r="E99" s="7"/>
      <c r="F99" s="8" t="str">
        <f t="shared" si="126"/>
        <v/>
      </c>
      <c r="G99" s="7" t="str">
        <f t="shared" si="127"/>
        <v/>
      </c>
      <c r="H99" s="5" t="str">
        <f t="shared" si="128"/>
        <v/>
      </c>
      <c r="I99" s="122" t="str">
        <f t="shared" si="129"/>
        <v/>
      </c>
      <c r="J99" s="7" t="str">
        <f t="shared" si="130"/>
        <v/>
      </c>
      <c r="K99" s="9" t="str">
        <f t="shared" si="131"/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">
      <c r="A100" s="126"/>
      <c r="B100" s="4"/>
      <c r="C100" s="4"/>
      <c r="D100" s="7"/>
      <c r="E100" s="7"/>
      <c r="F100" s="8" t="str">
        <f t="shared" ref="F100:F105" si="138">IF(ISBLANK(B100),"",IF(I100="L","Baixa",IF(I100="A","Média",IF(I100="","","Alta"))))</f>
        <v/>
      </c>
      <c r="G100" s="7" t="str">
        <f t="shared" ref="G100:G105" si="139">CONCATENATE(B100,I100)</f>
        <v/>
      </c>
      <c r="H100" s="5" t="str">
        <f t="shared" ref="H100:H105" si="140">IF(ISBLANK(B100),"",IF(B100="ALI",IF(I100="L",7,IF(I100="A",10,15)),IF(B100="AIE",IF(I100="L",5,IF(I100="A",7,10)),IF(B100="SE",IF(I100="L",4,IF(I100="A",5,7)),IF(OR(B100="EE",B100="CE"),IF(I100="L",3,IF(I100="A",4,6)),0)))))</f>
        <v/>
      </c>
      <c r="I100" s="122" t="str">
        <f t="shared" ref="I100:I105" si="141">IF(OR(ISBLANK(D100),ISBLANK(E100)),IF(OR(B100="ALI",B100="AIE"),"L",IF(OR(B100="EE",B100="SE",B100="CE"),"A","")),IF(B100="EE",IF(E100&gt;=3,IF(D100&gt;=5,"H","A"),IF(E100&gt;=2,IF(D100&gt;=16,"H",IF(D100&lt;=4,"L","A")),IF(D100&lt;=15,"L","A"))),IF(OR(B100="SE",B100="CE"),IF(E100&gt;=4,IF(D100&gt;=6,"H","A"),IF(E100&gt;=2,IF(D100&gt;=20,"H",IF(D100&lt;=5,"L","A")),IF(D100&lt;=19,"L","A"))),IF(OR(B100="ALI",B100="AIE"),IF(E100&gt;=6,IF(D100&gt;=20,"H","A"),IF(E100&gt;=2,IF(D100&gt;=51,"H",IF(D100&lt;=19,"L","A")),IF(D100&lt;=50,"L","A"))),""))))</f>
        <v/>
      </c>
      <c r="J100" s="7" t="str">
        <f t="shared" ref="J100:J105" si="142">CONCATENATE(B100,C100)</f>
        <v/>
      </c>
      <c r="K100" s="9" t="str">
        <f t="shared" ref="K100:K105" si="143">IF(OR(H100="",H100=0),L100,H100)</f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 x14ac:dyDescent="0.2">
      <c r="A101" s="126"/>
      <c r="B101" s="4"/>
      <c r="C101" s="4"/>
      <c r="D101" s="7"/>
      <c r="E101" s="7"/>
      <c r="F101" s="8" t="str">
        <f t="shared" si="138"/>
        <v/>
      </c>
      <c r="G101" s="7" t="str">
        <f t="shared" si="139"/>
        <v/>
      </c>
      <c r="H101" s="5" t="str">
        <f t="shared" si="140"/>
        <v/>
      </c>
      <c r="I101" s="122" t="str">
        <f t="shared" si="141"/>
        <v/>
      </c>
      <c r="J101" s="7" t="str">
        <f t="shared" si="142"/>
        <v/>
      </c>
      <c r="K101" s="9" t="str">
        <f t="shared" si="143"/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">
      <c r="A102" s="126"/>
      <c r="B102" s="4"/>
      <c r="C102" s="4"/>
      <c r="D102" s="7"/>
      <c r="E102" s="7"/>
      <c r="F102" s="8" t="str">
        <f t="shared" ref="F102:F103" si="144">IF(ISBLANK(B102),"",IF(I102="L","Baixa",IF(I102="A","Média",IF(I102="","","Alta"))))</f>
        <v/>
      </c>
      <c r="G102" s="7" t="str">
        <f t="shared" ref="G102:G103" si="145">CONCATENATE(B102,I102)</f>
        <v/>
      </c>
      <c r="H102" s="5" t="str">
        <f t="shared" ref="H102:H103" si="146">IF(ISBLANK(B102),"",IF(B102="ALI",IF(I102="L",7,IF(I102="A",10,15)),IF(B102="AIE",IF(I102="L",5,IF(I102="A",7,10)),IF(B102="SE",IF(I102="L",4,IF(I102="A",5,7)),IF(OR(B102="EE",B102="CE"),IF(I102="L",3,IF(I102="A",4,6)),0)))))</f>
        <v/>
      </c>
      <c r="I102" s="122" t="str">
        <f t="shared" ref="I102:I103" si="147">IF(OR(ISBLANK(D102),ISBLANK(E102)),IF(OR(B102="ALI",B102="AIE"),"L",IF(OR(B102="EE",B102="SE",B102="CE"),"A","")),IF(B102="EE",IF(E102&gt;=3,IF(D102&gt;=5,"H","A"),IF(E102&gt;=2,IF(D102&gt;=16,"H",IF(D102&lt;=4,"L","A")),IF(D102&lt;=15,"L","A"))),IF(OR(B102="SE",B102="CE"),IF(E102&gt;=4,IF(D102&gt;=6,"H","A"),IF(E102&gt;=2,IF(D102&gt;=20,"H",IF(D102&lt;=5,"L","A")),IF(D102&lt;=19,"L","A"))),IF(OR(B102="ALI",B102="AIE"),IF(E102&gt;=6,IF(D102&gt;=20,"H","A"),IF(E102&gt;=2,IF(D102&gt;=51,"H",IF(D102&lt;=19,"L","A")),IF(D102&lt;=50,"L","A"))),""))))</f>
        <v/>
      </c>
      <c r="J102" s="7" t="str">
        <f t="shared" ref="J102:J103" si="148">CONCATENATE(B102,C102)</f>
        <v/>
      </c>
      <c r="K102" s="9" t="str">
        <f t="shared" ref="K102:K103" si="149">IF(OR(H102="",H102=0),L102,H102)</f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">
      <c r="A103" s="126"/>
      <c r="B103" s="4"/>
      <c r="C103" s="4"/>
      <c r="D103" s="7"/>
      <c r="E103" s="7"/>
      <c r="F103" s="8" t="str">
        <f t="shared" si="144"/>
        <v/>
      </c>
      <c r="G103" s="7" t="str">
        <f t="shared" si="145"/>
        <v/>
      </c>
      <c r="H103" s="5" t="str">
        <f t="shared" si="146"/>
        <v/>
      </c>
      <c r="I103" s="122" t="str">
        <f t="shared" si="147"/>
        <v/>
      </c>
      <c r="J103" s="7" t="str">
        <f t="shared" si="148"/>
        <v/>
      </c>
      <c r="K103" s="9" t="str">
        <f t="shared" si="149"/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x14ac:dyDescent="0.2">
      <c r="A104" s="126"/>
      <c r="B104" s="4"/>
      <c r="C104" s="4"/>
      <c r="D104" s="7"/>
      <c r="E104" s="7"/>
      <c r="F104" s="8" t="str">
        <f t="shared" ref="F104" si="150">IF(ISBLANK(B104),"",IF(I104="L","Baixa",IF(I104="A","Média",IF(I104="","","Alta"))))</f>
        <v/>
      </c>
      <c r="G104" s="7" t="str">
        <f t="shared" ref="G104" si="151">CONCATENATE(B104,I104)</f>
        <v/>
      </c>
      <c r="H104" s="5" t="str">
        <f t="shared" ref="H104" si="152">IF(ISBLANK(B104),"",IF(B104="ALI",IF(I104="L",7,IF(I104="A",10,15)),IF(B104="AIE",IF(I104="L",5,IF(I104="A",7,10)),IF(B104="SE",IF(I104="L",4,IF(I104="A",5,7)),IF(OR(B104="EE",B104="CE"),IF(I104="L",3,IF(I104="A",4,6)),0)))))</f>
        <v/>
      </c>
      <c r="I104" s="122" t="str">
        <f t="shared" ref="I104" si="153">IF(OR(ISBLANK(D104),ISBLANK(E104)),IF(OR(B104="ALI",B104="AIE"),"L",IF(OR(B104="EE",B104="SE",B104="CE"),"A","")),IF(B104="EE",IF(E104&gt;=3,IF(D104&gt;=5,"H","A"),IF(E104&gt;=2,IF(D104&gt;=16,"H",IF(D104&lt;=4,"L","A")),IF(D104&lt;=15,"L","A"))),IF(OR(B104="SE",B104="CE"),IF(E104&gt;=4,IF(D104&gt;=6,"H","A"),IF(E104&gt;=2,IF(D104&gt;=20,"H",IF(D104&lt;=5,"L","A")),IF(D104&lt;=19,"L","A"))),IF(OR(B104="ALI",B104="AIE"),IF(E104&gt;=6,IF(D104&gt;=20,"H","A"),IF(E104&gt;=2,IF(D104&gt;=51,"H",IF(D104&lt;=19,"L","A")),IF(D104&lt;=50,"L","A"))),""))))</f>
        <v/>
      </c>
      <c r="J104" s="7" t="str">
        <f t="shared" ref="J104" si="154">CONCATENATE(B104,C104)</f>
        <v/>
      </c>
      <c r="K104" s="9" t="str">
        <f t="shared" ref="K104" si="155">IF(OR(H104="",H104=0),L104,H104)</f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x14ac:dyDescent="0.2">
      <c r="A105" s="126"/>
      <c r="B105" s="4"/>
      <c r="C105" s="4"/>
      <c r="D105" s="7"/>
      <c r="E105" s="7"/>
      <c r="F105" s="8" t="str">
        <f t="shared" si="138"/>
        <v/>
      </c>
      <c r="G105" s="7" t="str">
        <f t="shared" si="139"/>
        <v/>
      </c>
      <c r="H105" s="5" t="str">
        <f t="shared" si="140"/>
        <v/>
      </c>
      <c r="I105" s="122" t="str">
        <f t="shared" si="141"/>
        <v/>
      </c>
      <c r="J105" s="7" t="str">
        <f t="shared" si="142"/>
        <v/>
      </c>
      <c r="K105" s="9" t="str">
        <f t="shared" si="143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">
      <c r="A106" s="129"/>
      <c r="B106" s="4"/>
      <c r="C106" s="4"/>
      <c r="D106" s="7"/>
      <c r="E106" s="7"/>
      <c r="F106" s="8" t="str">
        <f t="shared" ref="F106" si="156">IF(ISBLANK(B106),"",IF(I106="L","Baixa",IF(I106="A","Média",IF(I106="","","Alta"))))</f>
        <v/>
      </c>
      <c r="G106" s="7" t="str">
        <f t="shared" ref="G106" si="157">CONCATENATE(B106,I106)</f>
        <v/>
      </c>
      <c r="H106" s="5" t="str">
        <f t="shared" ref="H106" si="158">IF(ISBLANK(B106),"",IF(B106="ALI",IF(I106="L",7,IF(I106="A",10,15)),IF(B106="AIE",IF(I106="L",5,IF(I106="A",7,10)),IF(B106="SE",IF(I106="L",4,IF(I106="A",5,7)),IF(OR(B106="EE",B106="CE"),IF(I106="L",3,IF(I106="A",4,6)),0)))))</f>
        <v/>
      </c>
      <c r="I106" s="122" t="str">
        <f t="shared" ref="I106" si="159">IF(OR(ISBLANK(D106),ISBLANK(E106)),IF(OR(B106="ALI",B106="AIE"),"L",IF(OR(B106="EE",B106="SE",B106="CE"),"A","")),IF(B106="EE",IF(E106&gt;=3,IF(D106&gt;=5,"H","A"),IF(E106&gt;=2,IF(D106&gt;=16,"H",IF(D106&lt;=4,"L","A")),IF(D106&lt;=15,"L","A"))),IF(OR(B106="SE",B106="CE"),IF(E106&gt;=4,IF(D106&gt;=6,"H","A"),IF(E106&gt;=2,IF(D106&gt;=20,"H",IF(D106&lt;=5,"L","A")),IF(D106&lt;=19,"L","A"))),IF(OR(B106="ALI",B106="AIE"),IF(E106&gt;=6,IF(D106&gt;=20,"H","A"),IF(E106&gt;=2,IF(D106&gt;=51,"H",IF(D106&lt;=19,"L","A")),IF(D106&lt;=50,"L","A"))),""))))</f>
        <v/>
      </c>
      <c r="J106" s="7" t="str">
        <f t="shared" ref="J106" si="160">CONCATENATE(B106,C106)</f>
        <v/>
      </c>
      <c r="K106" s="9" t="str">
        <f t="shared" ref="K106" si="161">IF(OR(H106="",H106=0),L106,H106)</f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">
      <c r="A107" s="129"/>
      <c r="B107" s="4"/>
      <c r="C107" s="4"/>
      <c r="D107" s="7"/>
      <c r="E107" s="7"/>
      <c r="F107" s="8" t="str">
        <f t="shared" si="90"/>
        <v/>
      </c>
      <c r="G107" s="7" t="str">
        <f t="shared" si="91"/>
        <v/>
      </c>
      <c r="H107" s="5" t="str">
        <f t="shared" si="92"/>
        <v/>
      </c>
      <c r="I107" s="122" t="str">
        <f t="shared" si="93"/>
        <v/>
      </c>
      <c r="J107" s="7" t="str">
        <f t="shared" si="94"/>
        <v/>
      </c>
      <c r="K107" s="9" t="str">
        <f t="shared" si="95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">
      <c r="A108" s="126"/>
      <c r="B108" s="4"/>
      <c r="C108" s="4"/>
      <c r="D108" s="7"/>
      <c r="E108" s="7"/>
      <c r="F108" s="8" t="str">
        <f t="shared" si="90"/>
        <v/>
      </c>
      <c r="G108" s="7" t="str">
        <f t="shared" si="91"/>
        <v/>
      </c>
      <c r="H108" s="5" t="str">
        <f t="shared" si="92"/>
        <v/>
      </c>
      <c r="I108" s="122" t="str">
        <f t="shared" si="93"/>
        <v/>
      </c>
      <c r="J108" s="7" t="str">
        <f t="shared" si="94"/>
        <v/>
      </c>
      <c r="K108" s="9" t="str">
        <f t="shared" si="95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">
      <c r="A109" s="126"/>
      <c r="B109" s="4"/>
      <c r="C109" s="4"/>
      <c r="D109" s="7"/>
      <c r="E109" s="7"/>
      <c r="F109" s="8" t="str">
        <f t="shared" si="90"/>
        <v/>
      </c>
      <c r="G109" s="7" t="str">
        <f t="shared" si="91"/>
        <v/>
      </c>
      <c r="H109" s="5" t="str">
        <f t="shared" si="92"/>
        <v/>
      </c>
      <c r="I109" s="122" t="str">
        <f t="shared" si="93"/>
        <v/>
      </c>
      <c r="J109" s="7" t="str">
        <f t="shared" si="94"/>
        <v/>
      </c>
      <c r="K109" s="9" t="str">
        <f t="shared" si="95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">
      <c r="A110" s="126"/>
      <c r="B110" s="4"/>
      <c r="C110" s="4"/>
      <c r="D110" s="7"/>
      <c r="E110" s="7"/>
      <c r="F110" s="8" t="str">
        <f t="shared" si="90"/>
        <v/>
      </c>
      <c r="G110" s="7" t="str">
        <f t="shared" si="91"/>
        <v/>
      </c>
      <c r="H110" s="5" t="str">
        <f t="shared" si="92"/>
        <v/>
      </c>
      <c r="I110" s="122" t="str">
        <f t="shared" si="93"/>
        <v/>
      </c>
      <c r="J110" s="7" t="str">
        <f t="shared" si="94"/>
        <v/>
      </c>
      <c r="K110" s="9" t="str">
        <f t="shared" si="95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">
      <c r="A111" s="126"/>
      <c r="B111" s="4"/>
      <c r="C111" s="4"/>
      <c r="D111" s="7"/>
      <c r="E111" s="7"/>
      <c r="F111" s="8" t="str">
        <f t="shared" si="90"/>
        <v/>
      </c>
      <c r="G111" s="7" t="str">
        <f t="shared" si="91"/>
        <v/>
      </c>
      <c r="H111" s="5" t="str">
        <f t="shared" si="92"/>
        <v/>
      </c>
      <c r="I111" s="122" t="str">
        <f t="shared" si="93"/>
        <v/>
      </c>
      <c r="J111" s="7" t="str">
        <f t="shared" si="94"/>
        <v/>
      </c>
      <c r="K111" s="9" t="str">
        <f t="shared" si="95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">
      <c r="A112" s="126"/>
      <c r="B112" s="4"/>
      <c r="C112" s="4"/>
      <c r="D112" s="7"/>
      <c r="E112" s="7"/>
      <c r="F112" s="8" t="str">
        <f t="shared" si="90"/>
        <v/>
      </c>
      <c r="G112" s="7" t="str">
        <f t="shared" si="91"/>
        <v/>
      </c>
      <c r="H112" s="5" t="str">
        <f t="shared" si="92"/>
        <v/>
      </c>
      <c r="I112" s="122" t="str">
        <f t="shared" si="93"/>
        <v/>
      </c>
      <c r="J112" s="7" t="str">
        <f t="shared" si="94"/>
        <v/>
      </c>
      <c r="K112" s="9" t="str">
        <f t="shared" si="95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">
      <c r="A113" s="126"/>
      <c r="B113" s="4"/>
      <c r="C113" s="4"/>
      <c r="D113" s="7"/>
      <c r="E113" s="7"/>
      <c r="F113" s="8" t="str">
        <f t="shared" si="90"/>
        <v/>
      </c>
      <c r="G113" s="7" t="str">
        <f t="shared" si="91"/>
        <v/>
      </c>
      <c r="H113" s="5" t="str">
        <f t="shared" si="92"/>
        <v/>
      </c>
      <c r="I113" s="122" t="str">
        <f t="shared" si="93"/>
        <v/>
      </c>
      <c r="J113" s="7" t="str">
        <f t="shared" si="94"/>
        <v/>
      </c>
      <c r="K113" s="9" t="str">
        <f t="shared" si="95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">
      <c r="A114" s="126"/>
      <c r="B114" s="4"/>
      <c r="C114" s="4"/>
      <c r="D114" s="7"/>
      <c r="E114" s="7"/>
      <c r="F114" s="8" t="str">
        <f t="shared" si="90"/>
        <v/>
      </c>
      <c r="G114" s="7" t="str">
        <f t="shared" si="91"/>
        <v/>
      </c>
      <c r="H114" s="5" t="str">
        <f t="shared" si="92"/>
        <v/>
      </c>
      <c r="I114" s="122" t="str">
        <f t="shared" si="93"/>
        <v/>
      </c>
      <c r="J114" s="7" t="str">
        <f t="shared" si="94"/>
        <v/>
      </c>
      <c r="K114" s="9" t="str">
        <f t="shared" si="95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">
      <c r="A115" s="126"/>
      <c r="B115" s="4"/>
      <c r="C115" s="4"/>
      <c r="D115" s="7"/>
      <c r="E115" s="7"/>
      <c r="F115" s="8" t="str">
        <f t="shared" si="90"/>
        <v/>
      </c>
      <c r="G115" s="7" t="str">
        <f t="shared" si="91"/>
        <v/>
      </c>
      <c r="H115" s="5" t="str">
        <f t="shared" si="92"/>
        <v/>
      </c>
      <c r="I115" s="122" t="str">
        <f t="shared" si="93"/>
        <v/>
      </c>
      <c r="J115" s="7" t="str">
        <f t="shared" si="94"/>
        <v/>
      </c>
      <c r="K115" s="9" t="str">
        <f t="shared" si="95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">
      <c r="A116" s="126"/>
      <c r="B116" s="4"/>
      <c r="C116" s="4"/>
      <c r="D116" s="7"/>
      <c r="E116" s="7"/>
      <c r="F116" s="8" t="str">
        <f t="shared" si="90"/>
        <v/>
      </c>
      <c r="G116" s="7" t="str">
        <f t="shared" si="91"/>
        <v/>
      </c>
      <c r="H116" s="5" t="str">
        <f t="shared" si="92"/>
        <v/>
      </c>
      <c r="I116" s="122" t="str">
        <f t="shared" si="93"/>
        <v/>
      </c>
      <c r="J116" s="7" t="str">
        <f t="shared" si="94"/>
        <v/>
      </c>
      <c r="K116" s="9" t="str">
        <f t="shared" si="95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">
      <c r="A117" s="126"/>
      <c r="B117" s="4"/>
      <c r="C117" s="4"/>
      <c r="D117" s="7"/>
      <c r="E117" s="7"/>
      <c r="F117" s="8" t="str">
        <f t="shared" si="90"/>
        <v/>
      </c>
      <c r="G117" s="7" t="str">
        <f t="shared" si="91"/>
        <v/>
      </c>
      <c r="H117" s="5" t="str">
        <f t="shared" si="92"/>
        <v/>
      </c>
      <c r="I117" s="122" t="str">
        <f t="shared" si="93"/>
        <v/>
      </c>
      <c r="J117" s="7" t="str">
        <f t="shared" si="94"/>
        <v/>
      </c>
      <c r="K117" s="9" t="str">
        <f t="shared" si="95"/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">
      <c r="A118" s="128"/>
      <c r="B118" s="4"/>
      <c r="C118" s="4"/>
      <c r="D118" s="7"/>
      <c r="E118" s="7"/>
      <c r="F118" s="8" t="str">
        <f t="shared" si="90"/>
        <v/>
      </c>
      <c r="G118" s="7" t="str">
        <f t="shared" si="91"/>
        <v/>
      </c>
      <c r="H118" s="5" t="str">
        <f t="shared" si="92"/>
        <v/>
      </c>
      <c r="I118" s="122" t="str">
        <f t="shared" si="93"/>
        <v/>
      </c>
      <c r="J118" s="7" t="str">
        <f t="shared" si="94"/>
        <v/>
      </c>
      <c r="K118" s="9" t="str">
        <f t="shared" si="95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">
      <c r="A119" s="126"/>
      <c r="B119" s="4"/>
      <c r="C119" s="4"/>
      <c r="D119" s="7"/>
      <c r="E119" s="7"/>
      <c r="F119" s="8" t="str">
        <f t="shared" si="90"/>
        <v/>
      </c>
      <c r="G119" s="7" t="str">
        <f t="shared" si="91"/>
        <v/>
      </c>
      <c r="H119" s="5" t="str">
        <f t="shared" si="92"/>
        <v/>
      </c>
      <c r="I119" s="122" t="str">
        <f t="shared" si="93"/>
        <v/>
      </c>
      <c r="J119" s="7" t="str">
        <f t="shared" si="94"/>
        <v/>
      </c>
      <c r="K119" s="9" t="str">
        <f t="shared" si="95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">
      <c r="A120" s="126"/>
      <c r="B120" s="4"/>
      <c r="C120" s="4"/>
      <c r="D120" s="7"/>
      <c r="E120" s="7"/>
      <c r="F120" s="8" t="str">
        <f t="shared" ref="F120:F121" si="162">IF(ISBLANK(B120),"",IF(I120="L","Baixa",IF(I120="A","Média",IF(I120="","","Alta"))))</f>
        <v/>
      </c>
      <c r="G120" s="7" t="str">
        <f t="shared" ref="G120:G121" si="163">CONCATENATE(B120,I120)</f>
        <v/>
      </c>
      <c r="H120" s="5" t="str">
        <f t="shared" ref="H120:H121" si="164">IF(ISBLANK(B120),"",IF(B120="ALI",IF(I120="L",7,IF(I120="A",10,15)),IF(B120="AIE",IF(I120="L",5,IF(I120="A",7,10)),IF(B120="SE",IF(I120="L",4,IF(I120="A",5,7)),IF(OR(B120="EE",B120="CE"),IF(I120="L",3,IF(I120="A",4,6)),0)))))</f>
        <v/>
      </c>
      <c r="I120" s="122" t="str">
        <f t="shared" ref="I120:I121" si="165">IF(OR(ISBLANK(D120),ISBLANK(E120)),IF(OR(B120="ALI",B120="AIE"),"L",IF(OR(B120="EE",B120="SE",B120="CE"),"A","")),IF(B120="EE",IF(E120&gt;=3,IF(D120&gt;=5,"H","A"),IF(E120&gt;=2,IF(D120&gt;=16,"H",IF(D120&lt;=4,"L","A")),IF(D120&lt;=15,"L","A"))),IF(OR(B120="SE",B120="CE"),IF(E120&gt;=4,IF(D120&gt;=6,"H","A"),IF(E120&gt;=2,IF(D120&gt;=20,"H",IF(D120&lt;=5,"L","A")),IF(D120&lt;=19,"L","A"))),IF(OR(B120="ALI",B120="AIE"),IF(E120&gt;=6,IF(D120&gt;=20,"H","A"),IF(E120&gt;=2,IF(D120&gt;=51,"H",IF(D120&lt;=19,"L","A")),IF(D120&lt;=50,"L","A"))),""))))</f>
        <v/>
      </c>
      <c r="J120" s="7" t="str">
        <f t="shared" ref="J120:J121" si="166">CONCATENATE(B120,C120)</f>
        <v/>
      </c>
      <c r="K120" s="9" t="str">
        <f t="shared" ref="K120:K121" si="167">IF(OR(H120="",H120=0),L120,H120)</f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">
      <c r="A121" s="126"/>
      <c r="B121" s="4"/>
      <c r="C121" s="4"/>
      <c r="D121" s="7"/>
      <c r="E121" s="7"/>
      <c r="F121" s="8" t="str">
        <f t="shared" si="162"/>
        <v/>
      </c>
      <c r="G121" s="7" t="str">
        <f t="shared" si="163"/>
        <v/>
      </c>
      <c r="H121" s="5" t="str">
        <f t="shared" si="164"/>
        <v/>
      </c>
      <c r="I121" s="122" t="str">
        <f t="shared" si="165"/>
        <v/>
      </c>
      <c r="J121" s="7" t="str">
        <f t="shared" si="166"/>
        <v/>
      </c>
      <c r="K121" s="9" t="str">
        <f t="shared" si="167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">
      <c r="A122" s="126"/>
      <c r="B122" s="4"/>
      <c r="C122" s="4"/>
      <c r="D122" s="7"/>
      <c r="E122" s="7"/>
      <c r="F122" s="8" t="str">
        <f t="shared" si="90"/>
        <v/>
      </c>
      <c r="G122" s="7" t="str">
        <f t="shared" si="91"/>
        <v/>
      </c>
      <c r="H122" s="5" t="str">
        <f t="shared" si="92"/>
        <v/>
      </c>
      <c r="I122" s="122" t="str">
        <f t="shared" si="93"/>
        <v/>
      </c>
      <c r="J122" s="7" t="str">
        <f t="shared" si="94"/>
        <v/>
      </c>
      <c r="K122" s="9" t="str">
        <f t="shared" si="95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">
      <c r="A123" s="126"/>
      <c r="B123" s="4"/>
      <c r="C123" s="4"/>
      <c r="D123" s="7"/>
      <c r="E123" s="7"/>
      <c r="F123" s="8" t="str">
        <f t="shared" ref="F123" si="168">IF(ISBLANK(B123),"",IF(I123="L","Baixa",IF(I123="A","Média",IF(I123="","","Alta"))))</f>
        <v/>
      </c>
      <c r="G123" s="7" t="str">
        <f t="shared" ref="G123" si="169">CONCATENATE(B123,I123)</f>
        <v/>
      </c>
      <c r="H123" s="5" t="str">
        <f t="shared" ref="H123" si="170">IF(ISBLANK(B123),"",IF(B123="ALI",IF(I123="L",7,IF(I123="A",10,15)),IF(B123="AIE",IF(I123="L",5,IF(I123="A",7,10)),IF(B123="SE",IF(I123="L",4,IF(I123="A",5,7)),IF(OR(B123="EE",B123="CE"),IF(I123="L",3,IF(I123="A",4,6)),0)))))</f>
        <v/>
      </c>
      <c r="I123" s="122" t="str">
        <f t="shared" ref="I123" si="171">IF(OR(ISBLANK(D123),ISBLANK(E123)),IF(OR(B123="ALI",B123="AIE"),"L",IF(OR(B123="EE",B123="SE",B123="CE"),"A","")),IF(B123="EE",IF(E123&gt;=3,IF(D123&gt;=5,"H","A"),IF(E123&gt;=2,IF(D123&gt;=16,"H",IF(D123&lt;=4,"L","A")),IF(D123&lt;=15,"L","A"))),IF(OR(B123="SE",B123="CE"),IF(E123&gt;=4,IF(D123&gt;=6,"H","A"),IF(E123&gt;=2,IF(D123&gt;=20,"H",IF(D123&lt;=5,"L","A")),IF(D123&lt;=19,"L","A"))),IF(OR(B123="ALI",B123="AIE"),IF(E123&gt;=6,IF(D123&gt;=20,"H","A"),IF(E123&gt;=2,IF(D123&gt;=51,"H",IF(D123&lt;=19,"L","A")),IF(D123&lt;=50,"L","A"))),""))))</f>
        <v/>
      </c>
      <c r="J123" s="7" t="str">
        <f t="shared" ref="J123" si="172">CONCATENATE(B123,C123)</f>
        <v/>
      </c>
      <c r="K123" s="9" t="str">
        <f t="shared" ref="K123" si="173">IF(OR(H123="",H123=0),L123,H123)</f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">
      <c r="A124" s="126"/>
      <c r="B124" s="4"/>
      <c r="C124" s="4"/>
      <c r="D124" s="7"/>
      <c r="E124" s="7"/>
      <c r="F124" s="8" t="str">
        <f t="shared" si="90"/>
        <v/>
      </c>
      <c r="G124" s="7" t="str">
        <f t="shared" si="91"/>
        <v/>
      </c>
      <c r="H124" s="5" t="str">
        <f t="shared" si="92"/>
        <v/>
      </c>
      <c r="I124" s="122" t="str">
        <f t="shared" si="93"/>
        <v/>
      </c>
      <c r="J124" s="7" t="str">
        <f t="shared" si="94"/>
        <v/>
      </c>
      <c r="K124" s="9" t="str">
        <f t="shared" si="95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">
      <c r="A125" s="126"/>
      <c r="B125" s="4"/>
      <c r="C125" s="4"/>
      <c r="D125" s="7"/>
      <c r="E125" s="7"/>
      <c r="F125" s="8" t="str">
        <f t="shared" si="90"/>
        <v/>
      </c>
      <c r="G125" s="7" t="str">
        <f t="shared" si="91"/>
        <v/>
      </c>
      <c r="H125" s="5" t="str">
        <f t="shared" si="92"/>
        <v/>
      </c>
      <c r="I125" s="122" t="str">
        <f t="shared" si="93"/>
        <v/>
      </c>
      <c r="J125" s="7" t="str">
        <f t="shared" si="94"/>
        <v/>
      </c>
      <c r="K125" s="9" t="str">
        <f t="shared" si="95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">
      <c r="A126" s="126"/>
      <c r="B126" s="4"/>
      <c r="C126" s="4"/>
      <c r="D126" s="7"/>
      <c r="E126" s="7"/>
      <c r="F126" s="8" t="str">
        <f t="shared" ref="F126" si="174">IF(ISBLANK(B126),"",IF(I126="L","Baixa",IF(I126="A","Média",IF(I126="","","Alta"))))</f>
        <v/>
      </c>
      <c r="G126" s="7" t="str">
        <f t="shared" ref="G126" si="175">CONCATENATE(B126,I126)</f>
        <v/>
      </c>
      <c r="H126" s="5" t="str">
        <f t="shared" ref="H126" si="176">IF(ISBLANK(B126),"",IF(B126="ALI",IF(I126="L",7,IF(I126="A",10,15)),IF(B126="AIE",IF(I126="L",5,IF(I126="A",7,10)),IF(B126="SE",IF(I126="L",4,IF(I126="A",5,7)),IF(OR(B126="EE",B126="CE"),IF(I126="L",3,IF(I126="A",4,6)),0)))))</f>
        <v/>
      </c>
      <c r="I126" s="122" t="str">
        <f t="shared" ref="I126" si="177">IF(OR(ISBLANK(D126),ISBLANK(E126)),IF(OR(B126="ALI",B126="AIE"),"L",IF(OR(B126="EE",B126="SE",B126="CE"),"A","")),IF(B126="EE",IF(E126&gt;=3,IF(D126&gt;=5,"H","A"),IF(E126&gt;=2,IF(D126&gt;=16,"H",IF(D126&lt;=4,"L","A")),IF(D126&lt;=15,"L","A"))),IF(OR(B126="SE",B126="CE"),IF(E126&gt;=4,IF(D126&gt;=6,"H","A"),IF(E126&gt;=2,IF(D126&gt;=20,"H",IF(D126&lt;=5,"L","A")),IF(D126&lt;=19,"L","A"))),IF(OR(B126="ALI",B126="AIE"),IF(E126&gt;=6,IF(D126&gt;=20,"H","A"),IF(E126&gt;=2,IF(D126&gt;=51,"H",IF(D126&lt;=19,"L","A")),IF(D126&lt;=50,"L","A"))),""))))</f>
        <v/>
      </c>
      <c r="J126" s="7" t="str">
        <f t="shared" ref="J126" si="178">CONCATENATE(B126,C126)</f>
        <v/>
      </c>
      <c r="K126" s="9" t="str">
        <f t="shared" ref="K126" si="179">IF(OR(H126="",H126=0),L126,H126)</f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">
      <c r="A127" s="126"/>
      <c r="B127" s="4"/>
      <c r="C127" s="4"/>
      <c r="D127" s="7"/>
      <c r="E127" s="7"/>
      <c r="F127" s="8" t="str">
        <f t="shared" si="90"/>
        <v/>
      </c>
      <c r="G127" s="7" t="str">
        <f t="shared" si="91"/>
        <v/>
      </c>
      <c r="H127" s="5" t="str">
        <f t="shared" si="92"/>
        <v/>
      </c>
      <c r="I127" s="122" t="str">
        <f t="shared" si="93"/>
        <v/>
      </c>
      <c r="J127" s="7" t="str">
        <f t="shared" si="94"/>
        <v/>
      </c>
      <c r="K127" s="9" t="str">
        <f t="shared" si="95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">
      <c r="A128" s="128"/>
      <c r="B128" s="4"/>
      <c r="C128" s="4"/>
      <c r="D128" s="7"/>
      <c r="E128" s="7"/>
      <c r="F128" s="8" t="str">
        <f t="shared" si="90"/>
        <v/>
      </c>
      <c r="G128" s="7" t="str">
        <f t="shared" si="91"/>
        <v/>
      </c>
      <c r="H128" s="5" t="str">
        <f t="shared" si="92"/>
        <v/>
      </c>
      <c r="I128" s="122" t="str">
        <f t="shared" si="93"/>
        <v/>
      </c>
      <c r="J128" s="7" t="str">
        <f t="shared" si="94"/>
        <v/>
      </c>
      <c r="K128" s="9" t="str">
        <f t="shared" si="95"/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">
      <c r="A129" s="126"/>
      <c r="B129" s="4"/>
      <c r="C129" s="4"/>
      <c r="D129" s="7"/>
      <c r="E129" s="7"/>
      <c r="F129" s="8" t="str">
        <f t="shared" si="90"/>
        <v/>
      </c>
      <c r="G129" s="7" t="str">
        <f t="shared" si="91"/>
        <v/>
      </c>
      <c r="H129" s="5" t="str">
        <f t="shared" si="92"/>
        <v/>
      </c>
      <c r="I129" s="122" t="str">
        <f t="shared" si="93"/>
        <v/>
      </c>
      <c r="J129" s="7" t="str">
        <f t="shared" si="94"/>
        <v/>
      </c>
      <c r="K129" s="9" t="str">
        <f t="shared" si="95"/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">
      <c r="A130" s="126"/>
      <c r="B130" s="4"/>
      <c r="C130" s="4"/>
      <c r="D130" s="7"/>
      <c r="E130" s="7"/>
      <c r="F130" s="8" t="str">
        <f t="shared" si="90"/>
        <v/>
      </c>
      <c r="G130" s="7" t="str">
        <f t="shared" si="91"/>
        <v/>
      </c>
      <c r="H130" s="5" t="str">
        <f t="shared" si="92"/>
        <v/>
      </c>
      <c r="I130" s="122" t="str">
        <f t="shared" si="93"/>
        <v/>
      </c>
      <c r="J130" s="7" t="str">
        <f t="shared" si="94"/>
        <v/>
      </c>
      <c r="K130" s="9" t="str">
        <f t="shared" si="95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">
      <c r="A131" s="126"/>
      <c r="B131" s="4"/>
      <c r="C131" s="4"/>
      <c r="D131" s="7"/>
      <c r="E131" s="7"/>
      <c r="F131" s="8" t="str">
        <f t="shared" si="90"/>
        <v/>
      </c>
      <c r="G131" s="7" t="str">
        <f t="shared" si="91"/>
        <v/>
      </c>
      <c r="H131" s="5" t="str">
        <f t="shared" si="92"/>
        <v/>
      </c>
      <c r="I131" s="122" t="str">
        <f t="shared" si="93"/>
        <v/>
      </c>
      <c r="J131" s="7" t="str">
        <f t="shared" si="94"/>
        <v/>
      </c>
      <c r="K131" s="9" t="str">
        <f t="shared" si="95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">
      <c r="A132" s="126"/>
      <c r="B132" s="4"/>
      <c r="C132" s="4"/>
      <c r="D132" s="7"/>
      <c r="E132" s="7"/>
      <c r="F132" s="8" t="str">
        <f t="shared" ref="F132" si="180">IF(ISBLANK(B132),"",IF(I132="L","Baixa",IF(I132="A","Média",IF(I132="","","Alta"))))</f>
        <v/>
      </c>
      <c r="G132" s="7" t="str">
        <f t="shared" ref="G132" si="181">CONCATENATE(B132,I132)</f>
        <v/>
      </c>
      <c r="H132" s="5" t="str">
        <f t="shared" ref="H132" si="182">IF(ISBLANK(B132),"",IF(B132="ALI",IF(I132="L",7,IF(I132="A",10,15)),IF(B132="AIE",IF(I132="L",5,IF(I132="A",7,10)),IF(B132="SE",IF(I132="L",4,IF(I132="A",5,7)),IF(OR(B132="EE",B132="CE"),IF(I132="L",3,IF(I132="A",4,6)),0)))))</f>
        <v/>
      </c>
      <c r="I132" s="122" t="str">
        <f t="shared" ref="I132" si="183">IF(OR(ISBLANK(D132),ISBLANK(E132)),IF(OR(B132="ALI",B132="AIE"),"L",IF(OR(B132="EE",B132="SE",B132="CE"),"A","")),IF(B132="EE",IF(E132&gt;=3,IF(D132&gt;=5,"H","A"),IF(E132&gt;=2,IF(D132&gt;=16,"H",IF(D132&lt;=4,"L","A")),IF(D132&lt;=15,"L","A"))),IF(OR(B132="SE",B132="CE"),IF(E132&gt;=4,IF(D132&gt;=6,"H","A"),IF(E132&gt;=2,IF(D132&gt;=20,"H",IF(D132&lt;=5,"L","A")),IF(D132&lt;=19,"L","A"))),IF(OR(B132="ALI",B132="AIE"),IF(E132&gt;=6,IF(D132&gt;=20,"H","A"),IF(E132&gt;=2,IF(D132&gt;=51,"H",IF(D132&lt;=19,"L","A")),IF(D132&lt;=50,"L","A"))),""))))</f>
        <v/>
      </c>
      <c r="J132" s="7" t="str">
        <f t="shared" ref="J132" si="184">CONCATENATE(B132,C132)</f>
        <v/>
      </c>
      <c r="K132" s="9" t="str">
        <f t="shared" ref="K132" si="185">IF(OR(H132="",H132=0),L132,H132)</f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">
      <c r="A133" s="126"/>
      <c r="B133" s="4"/>
      <c r="C133" s="4"/>
      <c r="D133" s="7"/>
      <c r="E133" s="7"/>
      <c r="F133" s="8" t="str">
        <f t="shared" si="90"/>
        <v/>
      </c>
      <c r="G133" s="7" t="str">
        <f t="shared" si="91"/>
        <v/>
      </c>
      <c r="H133" s="5" t="str">
        <f t="shared" si="92"/>
        <v/>
      </c>
      <c r="I133" s="122" t="str">
        <f t="shared" si="93"/>
        <v/>
      </c>
      <c r="J133" s="7" t="str">
        <f t="shared" si="94"/>
        <v/>
      </c>
      <c r="K133" s="9" t="str">
        <f t="shared" si="95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">
      <c r="A134" s="126"/>
      <c r="B134" s="4"/>
      <c r="C134" s="4"/>
      <c r="D134" s="7"/>
      <c r="E134" s="7"/>
      <c r="F134" s="8" t="str">
        <f t="shared" si="90"/>
        <v/>
      </c>
      <c r="G134" s="7" t="str">
        <f t="shared" si="91"/>
        <v/>
      </c>
      <c r="H134" s="5" t="str">
        <f t="shared" si="92"/>
        <v/>
      </c>
      <c r="I134" s="122" t="str">
        <f t="shared" si="93"/>
        <v/>
      </c>
      <c r="J134" s="7" t="str">
        <f t="shared" si="94"/>
        <v/>
      </c>
      <c r="K134" s="9" t="str">
        <f t="shared" si="95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">
      <c r="A135" s="126"/>
      <c r="B135" s="4"/>
      <c r="C135" s="4"/>
      <c r="D135" s="7"/>
      <c r="E135" s="7"/>
      <c r="F135" s="8" t="str">
        <f t="shared" si="90"/>
        <v/>
      </c>
      <c r="G135" s="7" t="str">
        <f t="shared" si="91"/>
        <v/>
      </c>
      <c r="H135" s="5" t="str">
        <f t="shared" si="92"/>
        <v/>
      </c>
      <c r="I135" s="122" t="str">
        <f t="shared" si="93"/>
        <v/>
      </c>
      <c r="J135" s="7" t="str">
        <f t="shared" si="94"/>
        <v/>
      </c>
      <c r="K135" s="9" t="str">
        <f t="shared" si="95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">
      <c r="A136" s="128"/>
      <c r="B136" s="4"/>
      <c r="C136" s="4"/>
      <c r="D136" s="7"/>
      <c r="E136" s="7"/>
      <c r="F136" s="8" t="str">
        <f t="shared" si="90"/>
        <v/>
      </c>
      <c r="G136" s="7" t="str">
        <f t="shared" si="91"/>
        <v/>
      </c>
      <c r="H136" s="5" t="str">
        <f t="shared" si="92"/>
        <v/>
      </c>
      <c r="I136" s="122" t="str">
        <f t="shared" si="93"/>
        <v/>
      </c>
      <c r="J136" s="7" t="str">
        <f t="shared" si="94"/>
        <v/>
      </c>
      <c r="K136" s="9" t="str">
        <f t="shared" si="95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">
      <c r="A137" s="126"/>
      <c r="B137" s="4"/>
      <c r="C137" s="4"/>
      <c r="D137" s="7"/>
      <c r="E137" s="7"/>
      <c r="F137" s="8" t="str">
        <f t="shared" si="90"/>
        <v/>
      </c>
      <c r="G137" s="7" t="str">
        <f t="shared" si="91"/>
        <v/>
      </c>
      <c r="H137" s="5" t="str">
        <f t="shared" si="92"/>
        <v/>
      </c>
      <c r="I137" s="122" t="str">
        <f t="shared" si="93"/>
        <v/>
      </c>
      <c r="J137" s="7" t="str">
        <f t="shared" si="94"/>
        <v/>
      </c>
      <c r="K137" s="9" t="str">
        <f t="shared" si="95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">
      <c r="A138" s="126"/>
      <c r="B138" s="4"/>
      <c r="C138" s="4"/>
      <c r="D138" s="7"/>
      <c r="E138" s="7"/>
      <c r="F138" s="8" t="str">
        <f t="shared" si="90"/>
        <v/>
      </c>
      <c r="G138" s="7" t="str">
        <f t="shared" si="91"/>
        <v/>
      </c>
      <c r="H138" s="5" t="str">
        <f t="shared" si="92"/>
        <v/>
      </c>
      <c r="I138" s="122" t="str">
        <f t="shared" si="93"/>
        <v/>
      </c>
      <c r="J138" s="7" t="str">
        <f t="shared" si="94"/>
        <v/>
      </c>
      <c r="K138" s="9" t="str">
        <f t="shared" si="95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">
      <c r="A139" s="126"/>
      <c r="B139" s="4"/>
      <c r="C139" s="4"/>
      <c r="D139" s="7"/>
      <c r="E139" s="7"/>
      <c r="F139" s="8" t="str">
        <f t="shared" si="90"/>
        <v/>
      </c>
      <c r="G139" s="7" t="str">
        <f t="shared" si="91"/>
        <v/>
      </c>
      <c r="H139" s="5" t="str">
        <f t="shared" si="92"/>
        <v/>
      </c>
      <c r="I139" s="122" t="str">
        <f t="shared" si="93"/>
        <v/>
      </c>
      <c r="J139" s="7" t="str">
        <f t="shared" si="94"/>
        <v/>
      </c>
      <c r="K139" s="9" t="str">
        <f t="shared" si="95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">
      <c r="A140" s="126"/>
      <c r="B140" s="4"/>
      <c r="C140" s="4"/>
      <c r="D140" s="7"/>
      <c r="E140" s="7"/>
      <c r="F140" s="8" t="str">
        <f t="shared" si="90"/>
        <v/>
      </c>
      <c r="G140" s="7" t="str">
        <f t="shared" si="91"/>
        <v/>
      </c>
      <c r="H140" s="5" t="str">
        <f t="shared" si="92"/>
        <v/>
      </c>
      <c r="I140" s="122" t="str">
        <f t="shared" si="93"/>
        <v/>
      </c>
      <c r="J140" s="7" t="str">
        <f t="shared" si="94"/>
        <v/>
      </c>
      <c r="K140" s="9" t="str">
        <f t="shared" si="95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">
      <c r="A141" s="126"/>
      <c r="B141" s="4"/>
      <c r="C141" s="4"/>
      <c r="D141" s="7"/>
      <c r="E141" s="7"/>
      <c r="F141" s="8" t="str">
        <f t="shared" si="90"/>
        <v/>
      </c>
      <c r="G141" s="7" t="str">
        <f t="shared" si="91"/>
        <v/>
      </c>
      <c r="H141" s="5" t="str">
        <f t="shared" si="92"/>
        <v/>
      </c>
      <c r="I141" s="122" t="str">
        <f t="shared" si="93"/>
        <v/>
      </c>
      <c r="J141" s="7" t="str">
        <f t="shared" si="94"/>
        <v/>
      </c>
      <c r="K141" s="9" t="str">
        <f t="shared" si="95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">
      <c r="A142" s="126"/>
      <c r="B142" s="4"/>
      <c r="C142" s="4"/>
      <c r="D142" s="7"/>
      <c r="E142" s="7"/>
      <c r="F142" s="8" t="str">
        <f t="shared" si="90"/>
        <v/>
      </c>
      <c r="G142" s="7" t="str">
        <f t="shared" si="91"/>
        <v/>
      </c>
      <c r="H142" s="5" t="str">
        <f t="shared" si="92"/>
        <v/>
      </c>
      <c r="I142" s="122" t="str">
        <f t="shared" si="93"/>
        <v/>
      </c>
      <c r="J142" s="7" t="str">
        <f t="shared" si="94"/>
        <v/>
      </c>
      <c r="K142" s="9" t="str">
        <f t="shared" si="95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">
      <c r="A143" s="126"/>
      <c r="B143" s="4"/>
      <c r="C143" s="4"/>
      <c r="D143" s="7"/>
      <c r="E143" s="7"/>
      <c r="F143" s="8" t="str">
        <f t="shared" si="90"/>
        <v/>
      </c>
      <c r="G143" s="7" t="str">
        <f t="shared" si="91"/>
        <v/>
      </c>
      <c r="H143" s="5" t="str">
        <f t="shared" si="92"/>
        <v/>
      </c>
      <c r="I143" s="122" t="str">
        <f t="shared" si="93"/>
        <v/>
      </c>
      <c r="J143" s="7" t="str">
        <f t="shared" si="94"/>
        <v/>
      </c>
      <c r="K143" s="9" t="str">
        <f t="shared" si="95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">
      <c r="A144" s="128"/>
      <c r="B144" s="4"/>
      <c r="C144" s="4"/>
      <c r="D144" s="7"/>
      <c r="E144" s="7"/>
      <c r="F144" s="8" t="str">
        <f t="shared" si="90"/>
        <v/>
      </c>
      <c r="G144" s="7" t="str">
        <f t="shared" si="91"/>
        <v/>
      </c>
      <c r="H144" s="5" t="str">
        <f t="shared" si="92"/>
        <v/>
      </c>
      <c r="I144" s="122" t="str">
        <f t="shared" si="93"/>
        <v/>
      </c>
      <c r="J144" s="7" t="str">
        <f t="shared" si="94"/>
        <v/>
      </c>
      <c r="K144" s="9" t="str">
        <f t="shared" si="95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">
      <c r="A145" s="126"/>
      <c r="B145" s="4"/>
      <c r="C145" s="4"/>
      <c r="D145" s="7"/>
      <c r="E145" s="7"/>
      <c r="F145" s="8" t="str">
        <f t="shared" si="90"/>
        <v/>
      </c>
      <c r="G145" s="7" t="str">
        <f t="shared" si="91"/>
        <v/>
      </c>
      <c r="H145" s="5" t="str">
        <f t="shared" si="92"/>
        <v/>
      </c>
      <c r="I145" s="122" t="str">
        <f t="shared" si="93"/>
        <v/>
      </c>
      <c r="J145" s="7" t="str">
        <f t="shared" si="94"/>
        <v/>
      </c>
      <c r="K145" s="9" t="str">
        <f t="shared" si="95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">
      <c r="A146" s="126"/>
      <c r="B146" s="4"/>
      <c r="C146" s="4"/>
      <c r="D146" s="7"/>
      <c r="E146" s="7"/>
      <c r="F146" s="8" t="str">
        <f t="shared" si="90"/>
        <v/>
      </c>
      <c r="G146" s="7" t="str">
        <f t="shared" si="91"/>
        <v/>
      </c>
      <c r="H146" s="5" t="str">
        <f t="shared" si="92"/>
        <v/>
      </c>
      <c r="I146" s="122" t="str">
        <f t="shared" si="93"/>
        <v/>
      </c>
      <c r="J146" s="7" t="str">
        <f t="shared" si="94"/>
        <v/>
      </c>
      <c r="K146" s="9" t="str">
        <f t="shared" si="95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">
      <c r="A147" s="126"/>
      <c r="B147" s="4"/>
      <c r="C147" s="4"/>
      <c r="D147" s="7"/>
      <c r="E147" s="7"/>
      <c r="F147" s="8" t="str">
        <f t="shared" si="90"/>
        <v/>
      </c>
      <c r="G147" s="7" t="str">
        <f t="shared" si="91"/>
        <v/>
      </c>
      <c r="H147" s="5" t="str">
        <f t="shared" si="92"/>
        <v/>
      </c>
      <c r="I147" s="122" t="str">
        <f t="shared" si="93"/>
        <v/>
      </c>
      <c r="J147" s="7" t="str">
        <f t="shared" si="94"/>
        <v/>
      </c>
      <c r="K147" s="9" t="str">
        <f t="shared" si="95"/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">
      <c r="A148" s="126"/>
      <c r="B148" s="4"/>
      <c r="C148" s="4"/>
      <c r="D148" s="7"/>
      <c r="E148" s="7"/>
      <c r="F148" s="8" t="str">
        <f t="shared" ref="F148:F216" si="186">IF(ISBLANK(B148),"",IF(I148="L","Baixa",IF(I148="A","Média",IF(I148="","","Alta"))))</f>
        <v/>
      </c>
      <c r="G148" s="7" t="str">
        <f t="shared" ref="G148:G216" si="187">CONCATENATE(B148,I148)</f>
        <v/>
      </c>
      <c r="H148" s="5" t="str">
        <f t="shared" ref="H148:H216" si="188">IF(ISBLANK(B148),"",IF(B148="ALI",IF(I148="L",7,IF(I148="A",10,15)),IF(B148="AIE",IF(I148="L",5,IF(I148="A",7,10)),IF(B148="SE",IF(I148="L",4,IF(I148="A",5,7)),IF(OR(B148="EE",B148="CE"),IF(I148="L",3,IF(I148="A",4,6)),0)))))</f>
        <v/>
      </c>
      <c r="I148" s="122" t="str">
        <f t="shared" ref="I148:I216" si="189">IF(OR(ISBLANK(D148),ISBLANK(E148)),IF(OR(B148="ALI",B148="AIE"),"L",IF(OR(B148="EE",B148="SE",B148="CE"),"A","")),IF(B148="EE",IF(E148&gt;=3,IF(D148&gt;=5,"H","A"),IF(E148&gt;=2,IF(D148&gt;=16,"H",IF(D148&lt;=4,"L","A")),IF(D148&lt;=15,"L","A"))),IF(OR(B148="SE",B148="CE"),IF(E148&gt;=4,IF(D148&gt;=6,"H","A"),IF(E148&gt;=2,IF(D148&gt;=20,"H",IF(D148&lt;=5,"L","A")),IF(D148&lt;=19,"L","A"))),IF(OR(B148="ALI",B148="AIE"),IF(E148&gt;=6,IF(D148&gt;=20,"H","A"),IF(E148&gt;=2,IF(D148&gt;=51,"H",IF(D148&lt;=19,"L","A")),IF(D148&lt;=50,"L","A"))),""))))</f>
        <v/>
      </c>
      <c r="J148" s="7" t="str">
        <f t="shared" ref="J148:J216" si="190">CONCATENATE(B148,C148)</f>
        <v/>
      </c>
      <c r="K148" s="9" t="str">
        <f t="shared" si="95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">
      <c r="A149" s="126"/>
      <c r="B149" s="4"/>
      <c r="C149" s="4"/>
      <c r="D149" s="7"/>
      <c r="E149" s="7"/>
      <c r="F149" s="8" t="str">
        <f t="shared" si="186"/>
        <v/>
      </c>
      <c r="G149" s="7" t="str">
        <f t="shared" si="187"/>
        <v/>
      </c>
      <c r="H149" s="5" t="str">
        <f t="shared" si="188"/>
        <v/>
      </c>
      <c r="I149" s="122" t="str">
        <f t="shared" si="189"/>
        <v/>
      </c>
      <c r="J149" s="7" t="str">
        <f t="shared" si="190"/>
        <v/>
      </c>
      <c r="K149" s="9" t="str">
        <f t="shared" si="95"/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">
      <c r="A150" s="126"/>
      <c r="B150" s="4"/>
      <c r="C150" s="4"/>
      <c r="D150" s="7"/>
      <c r="E150" s="7"/>
      <c r="F150" s="8" t="str">
        <f t="shared" si="186"/>
        <v/>
      </c>
      <c r="G150" s="7" t="str">
        <f t="shared" si="187"/>
        <v/>
      </c>
      <c r="H150" s="5" t="str">
        <f t="shared" si="188"/>
        <v/>
      </c>
      <c r="I150" s="122" t="str">
        <f t="shared" si="189"/>
        <v/>
      </c>
      <c r="J150" s="7" t="str">
        <f t="shared" si="190"/>
        <v/>
      </c>
      <c r="K150" s="9" t="str">
        <f t="shared" ref="K150:K225" si="191">IF(OR(H150="",H150=0),L150,H150)</f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">
      <c r="A151" s="126"/>
      <c r="B151" s="4"/>
      <c r="C151" s="4"/>
      <c r="D151" s="7"/>
      <c r="E151" s="7"/>
      <c r="F151" s="8" t="str">
        <f t="shared" si="186"/>
        <v/>
      </c>
      <c r="G151" s="7" t="str">
        <f t="shared" si="187"/>
        <v/>
      </c>
      <c r="H151" s="5" t="str">
        <f t="shared" si="188"/>
        <v/>
      </c>
      <c r="I151" s="122" t="str">
        <f t="shared" si="189"/>
        <v/>
      </c>
      <c r="J151" s="7" t="str">
        <f t="shared" si="190"/>
        <v/>
      </c>
      <c r="K151" s="9" t="str">
        <f t="shared" si="191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">
      <c r="A152" s="128"/>
      <c r="B152" s="4"/>
      <c r="C152" s="4"/>
      <c r="D152" s="7"/>
      <c r="E152" s="7"/>
      <c r="F152" s="8" t="str">
        <f t="shared" ref="F152" si="192">IF(ISBLANK(B152),"",IF(I152="L","Baixa",IF(I152="A","Média",IF(I152="","","Alta"))))</f>
        <v/>
      </c>
      <c r="G152" s="7" t="str">
        <f t="shared" ref="G152" si="193">CONCATENATE(B152,I152)</f>
        <v/>
      </c>
      <c r="H152" s="5" t="str">
        <f t="shared" ref="H152" si="194">IF(ISBLANK(B152),"",IF(B152="ALI",IF(I152="L",7,IF(I152="A",10,15)),IF(B152="AIE",IF(I152="L",5,IF(I152="A",7,10)),IF(B152="SE",IF(I152="L",4,IF(I152="A",5,7)),IF(OR(B152="EE",B152="CE"),IF(I152="L",3,IF(I152="A",4,6)),0)))))</f>
        <v/>
      </c>
      <c r="I152" s="122" t="str">
        <f t="shared" ref="I152" si="195">IF(OR(ISBLANK(D152),ISBLANK(E152)),IF(OR(B152="ALI",B152="AIE"),"L",IF(OR(B152="EE",B152="SE",B152="CE"),"A","")),IF(B152="EE",IF(E152&gt;=3,IF(D152&gt;=5,"H","A"),IF(E152&gt;=2,IF(D152&gt;=16,"H",IF(D152&lt;=4,"L","A")),IF(D152&lt;=15,"L","A"))),IF(OR(B152="SE",B152="CE"),IF(E152&gt;=4,IF(D152&gt;=6,"H","A"),IF(E152&gt;=2,IF(D152&gt;=20,"H",IF(D152&lt;=5,"L","A")),IF(D152&lt;=19,"L","A"))),IF(OR(B152="ALI",B152="AIE"),IF(E152&gt;=6,IF(D152&gt;=20,"H","A"),IF(E152&gt;=2,IF(D152&gt;=51,"H",IF(D152&lt;=19,"L","A")),IF(D152&lt;=50,"L","A"))),""))))</f>
        <v/>
      </c>
      <c r="J152" s="7" t="str">
        <f t="shared" ref="J152" si="196">CONCATENATE(B152,C152)</f>
        <v/>
      </c>
      <c r="K152" s="9" t="str">
        <f t="shared" ref="K152" si="197">IF(OR(H152="",H152=0),L152,H152)</f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">
      <c r="A153" s="126"/>
      <c r="B153" s="4"/>
      <c r="C153" s="4"/>
      <c r="D153" s="7"/>
      <c r="E153" s="7"/>
      <c r="F153" s="8" t="str">
        <f t="shared" si="186"/>
        <v/>
      </c>
      <c r="G153" s="7" t="str">
        <f t="shared" si="187"/>
        <v/>
      </c>
      <c r="H153" s="5" t="str">
        <f t="shared" si="188"/>
        <v/>
      </c>
      <c r="I153" s="122" t="str">
        <f t="shared" si="189"/>
        <v/>
      </c>
      <c r="J153" s="7" t="str">
        <f t="shared" si="190"/>
        <v/>
      </c>
      <c r="K153" s="9" t="str">
        <f t="shared" si="191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">
      <c r="A154" s="126"/>
      <c r="B154" s="4"/>
      <c r="C154" s="4"/>
      <c r="D154" s="7"/>
      <c r="E154" s="7"/>
      <c r="F154" s="8" t="str">
        <f t="shared" si="186"/>
        <v/>
      </c>
      <c r="G154" s="7" t="str">
        <f t="shared" si="187"/>
        <v/>
      </c>
      <c r="H154" s="5" t="str">
        <f t="shared" si="188"/>
        <v/>
      </c>
      <c r="I154" s="122" t="str">
        <f t="shared" si="189"/>
        <v/>
      </c>
      <c r="J154" s="7" t="str">
        <f t="shared" si="190"/>
        <v/>
      </c>
      <c r="K154" s="9" t="str">
        <f t="shared" si="191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">
      <c r="A155" s="126"/>
      <c r="B155" s="4"/>
      <c r="C155" s="4"/>
      <c r="D155" s="7"/>
      <c r="E155" s="7"/>
      <c r="F155" s="8" t="str">
        <f t="shared" si="186"/>
        <v/>
      </c>
      <c r="G155" s="7" t="str">
        <f t="shared" si="187"/>
        <v/>
      </c>
      <c r="H155" s="5" t="str">
        <f t="shared" si="188"/>
        <v/>
      </c>
      <c r="I155" s="122" t="str">
        <f t="shared" si="189"/>
        <v/>
      </c>
      <c r="J155" s="7" t="str">
        <f t="shared" si="190"/>
        <v/>
      </c>
      <c r="K155" s="9" t="str">
        <f t="shared" si="191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">
      <c r="A156" s="126"/>
      <c r="B156" s="4"/>
      <c r="C156" s="4"/>
      <c r="D156" s="7"/>
      <c r="E156" s="7"/>
      <c r="F156" s="8" t="str">
        <f t="shared" si="186"/>
        <v/>
      </c>
      <c r="G156" s="7" t="str">
        <f t="shared" si="187"/>
        <v/>
      </c>
      <c r="H156" s="5" t="str">
        <f t="shared" si="188"/>
        <v/>
      </c>
      <c r="I156" s="122" t="str">
        <f t="shared" si="189"/>
        <v/>
      </c>
      <c r="J156" s="7" t="str">
        <f t="shared" si="190"/>
        <v/>
      </c>
      <c r="K156" s="9" t="str">
        <f t="shared" si="191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">
      <c r="A157" s="126"/>
      <c r="B157" s="4"/>
      <c r="C157" s="4"/>
      <c r="D157" s="7"/>
      <c r="E157" s="7"/>
      <c r="F157" s="8" t="str">
        <f t="shared" si="186"/>
        <v/>
      </c>
      <c r="G157" s="7" t="str">
        <f t="shared" si="187"/>
        <v/>
      </c>
      <c r="H157" s="5" t="str">
        <f t="shared" si="188"/>
        <v/>
      </c>
      <c r="I157" s="122" t="str">
        <f t="shared" si="189"/>
        <v/>
      </c>
      <c r="J157" s="7" t="str">
        <f t="shared" si="190"/>
        <v/>
      </c>
      <c r="K157" s="9" t="str">
        <f t="shared" si="191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">
      <c r="A158" s="126"/>
      <c r="B158" s="4"/>
      <c r="C158" s="4"/>
      <c r="D158" s="7"/>
      <c r="E158" s="7"/>
      <c r="F158" s="8" t="str">
        <f t="shared" si="186"/>
        <v/>
      </c>
      <c r="G158" s="7" t="str">
        <f t="shared" si="187"/>
        <v/>
      </c>
      <c r="H158" s="5" t="str">
        <f t="shared" si="188"/>
        <v/>
      </c>
      <c r="I158" s="122" t="str">
        <f t="shared" si="189"/>
        <v/>
      </c>
      <c r="J158" s="7" t="str">
        <f t="shared" si="190"/>
        <v/>
      </c>
      <c r="K158" s="9" t="str">
        <f t="shared" si="191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">
      <c r="A159" s="126"/>
      <c r="B159" s="4"/>
      <c r="C159" s="4"/>
      <c r="D159" s="7"/>
      <c r="E159" s="7"/>
      <c r="F159" s="8" t="str">
        <f t="shared" si="186"/>
        <v/>
      </c>
      <c r="G159" s="7" t="str">
        <f t="shared" si="187"/>
        <v/>
      </c>
      <c r="H159" s="5" t="str">
        <f t="shared" si="188"/>
        <v/>
      </c>
      <c r="I159" s="122" t="str">
        <f t="shared" si="189"/>
        <v/>
      </c>
      <c r="J159" s="7" t="str">
        <f t="shared" si="190"/>
        <v/>
      </c>
      <c r="K159" s="9" t="str">
        <f t="shared" si="191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">
      <c r="A160" s="128"/>
      <c r="B160" s="4"/>
      <c r="C160" s="4"/>
      <c r="D160" s="7"/>
      <c r="E160" s="7"/>
      <c r="F160" s="8" t="str">
        <f t="shared" si="186"/>
        <v/>
      </c>
      <c r="G160" s="7" t="str">
        <f t="shared" si="187"/>
        <v/>
      </c>
      <c r="H160" s="5" t="str">
        <f t="shared" si="188"/>
        <v/>
      </c>
      <c r="I160" s="122" t="str">
        <f t="shared" si="189"/>
        <v/>
      </c>
      <c r="J160" s="7" t="str">
        <f t="shared" si="190"/>
        <v/>
      </c>
      <c r="K160" s="9" t="str">
        <f t="shared" si="191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">
      <c r="A161" s="126"/>
      <c r="B161" s="4"/>
      <c r="C161" s="4"/>
      <c r="D161" s="7"/>
      <c r="E161" s="7"/>
      <c r="F161" s="8" t="str">
        <f t="shared" si="186"/>
        <v/>
      </c>
      <c r="G161" s="7" t="str">
        <f t="shared" si="187"/>
        <v/>
      </c>
      <c r="H161" s="5" t="str">
        <f t="shared" si="188"/>
        <v/>
      </c>
      <c r="I161" s="122" t="str">
        <f t="shared" si="189"/>
        <v/>
      </c>
      <c r="J161" s="7" t="str">
        <f t="shared" si="190"/>
        <v/>
      </c>
      <c r="K161" s="9" t="str">
        <f t="shared" si="191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">
      <c r="A162" s="126"/>
      <c r="B162" s="4"/>
      <c r="C162" s="4"/>
      <c r="D162" s="7"/>
      <c r="E162" s="7"/>
      <c r="F162" s="8" t="str">
        <f t="shared" si="186"/>
        <v/>
      </c>
      <c r="G162" s="7" t="str">
        <f t="shared" si="187"/>
        <v/>
      </c>
      <c r="H162" s="5" t="str">
        <f t="shared" si="188"/>
        <v/>
      </c>
      <c r="I162" s="122" t="str">
        <f t="shared" si="189"/>
        <v/>
      </c>
      <c r="J162" s="7" t="str">
        <f t="shared" si="190"/>
        <v/>
      </c>
      <c r="K162" s="9" t="str">
        <f t="shared" si="191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">
      <c r="A163" s="126"/>
      <c r="B163" s="4"/>
      <c r="C163" s="4"/>
      <c r="D163" s="7"/>
      <c r="E163" s="7"/>
      <c r="F163" s="8" t="str">
        <f t="shared" si="186"/>
        <v/>
      </c>
      <c r="G163" s="7" t="str">
        <f t="shared" si="187"/>
        <v/>
      </c>
      <c r="H163" s="5" t="str">
        <f t="shared" si="188"/>
        <v/>
      </c>
      <c r="I163" s="122" t="str">
        <f t="shared" si="189"/>
        <v/>
      </c>
      <c r="J163" s="7" t="str">
        <f t="shared" si="190"/>
        <v/>
      </c>
      <c r="K163" s="9" t="str">
        <f t="shared" si="191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">
      <c r="A164" s="126"/>
      <c r="B164" s="4"/>
      <c r="C164" s="4"/>
      <c r="D164" s="7"/>
      <c r="E164" s="7"/>
      <c r="F164" s="8" t="str">
        <f t="shared" si="186"/>
        <v/>
      </c>
      <c r="G164" s="7" t="str">
        <f t="shared" si="187"/>
        <v/>
      </c>
      <c r="H164" s="5" t="str">
        <f t="shared" si="188"/>
        <v/>
      </c>
      <c r="I164" s="122" t="str">
        <f t="shared" si="189"/>
        <v/>
      </c>
      <c r="J164" s="7" t="str">
        <f t="shared" si="190"/>
        <v/>
      </c>
      <c r="K164" s="9" t="str">
        <f t="shared" si="191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">
      <c r="A165" s="126"/>
      <c r="B165" s="4"/>
      <c r="C165" s="4"/>
      <c r="D165" s="7"/>
      <c r="E165" s="7"/>
      <c r="F165" s="8" t="str">
        <f t="shared" si="186"/>
        <v/>
      </c>
      <c r="G165" s="7" t="str">
        <f t="shared" si="187"/>
        <v/>
      </c>
      <c r="H165" s="5" t="str">
        <f t="shared" si="188"/>
        <v/>
      </c>
      <c r="I165" s="122" t="str">
        <f t="shared" si="189"/>
        <v/>
      </c>
      <c r="J165" s="7" t="str">
        <f t="shared" si="190"/>
        <v/>
      </c>
      <c r="K165" s="9" t="str">
        <f t="shared" si="191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">
      <c r="A166" s="126"/>
      <c r="B166" s="4"/>
      <c r="C166" s="4"/>
      <c r="D166" s="7"/>
      <c r="E166" s="7"/>
      <c r="F166" s="8" t="str">
        <f t="shared" si="186"/>
        <v/>
      </c>
      <c r="G166" s="7" t="str">
        <f t="shared" si="187"/>
        <v/>
      </c>
      <c r="H166" s="5" t="str">
        <f t="shared" si="188"/>
        <v/>
      </c>
      <c r="I166" s="122" t="str">
        <f t="shared" si="189"/>
        <v/>
      </c>
      <c r="J166" s="7" t="str">
        <f t="shared" si="190"/>
        <v/>
      </c>
      <c r="K166" s="9" t="str">
        <f t="shared" si="191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">
      <c r="A167" s="126"/>
      <c r="B167" s="4"/>
      <c r="C167" s="4"/>
      <c r="D167" s="7"/>
      <c r="E167" s="7"/>
      <c r="F167" s="8" t="str">
        <f t="shared" si="186"/>
        <v/>
      </c>
      <c r="G167" s="7" t="str">
        <f t="shared" si="187"/>
        <v/>
      </c>
      <c r="H167" s="5" t="str">
        <f t="shared" si="188"/>
        <v/>
      </c>
      <c r="I167" s="122" t="str">
        <f t="shared" si="189"/>
        <v/>
      </c>
      <c r="J167" s="7" t="str">
        <f t="shared" si="190"/>
        <v/>
      </c>
      <c r="K167" s="9" t="str">
        <f t="shared" si="191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">
      <c r="A168" s="126"/>
      <c r="B168" s="4"/>
      <c r="C168" s="4"/>
      <c r="D168" s="7"/>
      <c r="E168" s="7"/>
      <c r="F168" s="8" t="str">
        <f t="shared" si="186"/>
        <v/>
      </c>
      <c r="G168" s="7" t="str">
        <f t="shared" si="187"/>
        <v/>
      </c>
      <c r="H168" s="5" t="str">
        <f t="shared" si="188"/>
        <v/>
      </c>
      <c r="I168" s="122" t="str">
        <f t="shared" si="189"/>
        <v/>
      </c>
      <c r="J168" s="7" t="str">
        <f t="shared" si="190"/>
        <v/>
      </c>
      <c r="K168" s="9" t="str">
        <f t="shared" si="191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">
      <c r="A169" s="126"/>
      <c r="B169" s="4"/>
      <c r="C169" s="4"/>
      <c r="D169" s="7"/>
      <c r="E169" s="7"/>
      <c r="F169" s="8" t="str">
        <f t="shared" si="186"/>
        <v/>
      </c>
      <c r="G169" s="7" t="str">
        <f t="shared" si="187"/>
        <v/>
      </c>
      <c r="H169" s="5" t="str">
        <f t="shared" si="188"/>
        <v/>
      </c>
      <c r="I169" s="122" t="str">
        <f t="shared" si="189"/>
        <v/>
      </c>
      <c r="J169" s="7" t="str">
        <f t="shared" si="190"/>
        <v/>
      </c>
      <c r="K169" s="9" t="str">
        <f t="shared" si="191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">
      <c r="A170" s="128"/>
      <c r="B170" s="4"/>
      <c r="C170" s="4"/>
      <c r="D170" s="7"/>
      <c r="E170" s="7"/>
      <c r="F170" s="8" t="str">
        <f t="shared" si="186"/>
        <v/>
      </c>
      <c r="G170" s="7" t="str">
        <f t="shared" si="187"/>
        <v/>
      </c>
      <c r="H170" s="5" t="str">
        <f t="shared" si="188"/>
        <v/>
      </c>
      <c r="I170" s="122" t="str">
        <f t="shared" si="189"/>
        <v/>
      </c>
      <c r="J170" s="7" t="str">
        <f t="shared" si="190"/>
        <v/>
      </c>
      <c r="K170" s="9" t="str">
        <f t="shared" si="191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">
      <c r="A171" s="126"/>
      <c r="B171" s="4"/>
      <c r="C171" s="4"/>
      <c r="D171" s="7"/>
      <c r="E171" s="7"/>
      <c r="F171" s="8" t="str">
        <f t="shared" si="186"/>
        <v/>
      </c>
      <c r="G171" s="7" t="str">
        <f t="shared" si="187"/>
        <v/>
      </c>
      <c r="H171" s="5" t="str">
        <f t="shared" si="188"/>
        <v/>
      </c>
      <c r="I171" s="122" t="str">
        <f t="shared" si="189"/>
        <v/>
      </c>
      <c r="J171" s="7" t="str">
        <f t="shared" si="190"/>
        <v/>
      </c>
      <c r="K171" s="9" t="str">
        <f t="shared" si="191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">
      <c r="A172" s="126"/>
      <c r="B172" s="4"/>
      <c r="C172" s="4"/>
      <c r="D172" s="7"/>
      <c r="E172" s="7"/>
      <c r="F172" s="8" t="str">
        <f t="shared" si="186"/>
        <v/>
      </c>
      <c r="G172" s="7" t="str">
        <f t="shared" si="187"/>
        <v/>
      </c>
      <c r="H172" s="5" t="str">
        <f t="shared" si="188"/>
        <v/>
      </c>
      <c r="I172" s="122" t="str">
        <f t="shared" si="189"/>
        <v/>
      </c>
      <c r="J172" s="7" t="str">
        <f t="shared" si="190"/>
        <v/>
      </c>
      <c r="K172" s="9" t="str">
        <f t="shared" si="191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">
      <c r="A173" s="126"/>
      <c r="B173" s="4"/>
      <c r="C173" s="4"/>
      <c r="D173" s="7"/>
      <c r="E173" s="7"/>
      <c r="F173" s="8" t="str">
        <f t="shared" si="186"/>
        <v/>
      </c>
      <c r="G173" s="7" t="str">
        <f t="shared" si="187"/>
        <v/>
      </c>
      <c r="H173" s="5" t="str">
        <f t="shared" si="188"/>
        <v/>
      </c>
      <c r="I173" s="122" t="str">
        <f t="shared" si="189"/>
        <v/>
      </c>
      <c r="J173" s="7" t="str">
        <f t="shared" si="190"/>
        <v/>
      </c>
      <c r="K173" s="9" t="str">
        <f t="shared" si="191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x14ac:dyDescent="0.2">
      <c r="A174" s="128"/>
      <c r="B174" s="4"/>
      <c r="C174" s="4"/>
      <c r="D174" s="7"/>
      <c r="E174" s="7"/>
      <c r="F174" s="8" t="str">
        <f t="shared" si="186"/>
        <v/>
      </c>
      <c r="G174" s="7" t="str">
        <f t="shared" si="187"/>
        <v/>
      </c>
      <c r="H174" s="5" t="str">
        <f t="shared" si="188"/>
        <v/>
      </c>
      <c r="I174" s="122" t="str">
        <f t="shared" si="189"/>
        <v/>
      </c>
      <c r="J174" s="7" t="str">
        <f t="shared" si="190"/>
        <v/>
      </c>
      <c r="K174" s="9" t="str">
        <f t="shared" si="191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">
      <c r="A175" s="126"/>
      <c r="B175" s="4"/>
      <c r="C175" s="4"/>
      <c r="D175" s="7"/>
      <c r="E175" s="7"/>
      <c r="F175" s="8" t="str">
        <f t="shared" si="186"/>
        <v/>
      </c>
      <c r="G175" s="7" t="str">
        <f t="shared" si="187"/>
        <v/>
      </c>
      <c r="H175" s="5" t="str">
        <f t="shared" si="188"/>
        <v/>
      </c>
      <c r="I175" s="122" t="str">
        <f t="shared" si="189"/>
        <v/>
      </c>
      <c r="J175" s="7" t="str">
        <f t="shared" si="190"/>
        <v/>
      </c>
      <c r="K175" s="9" t="str">
        <f t="shared" si="191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">
      <c r="A176" s="126"/>
      <c r="B176" s="4"/>
      <c r="C176" s="4"/>
      <c r="D176" s="7"/>
      <c r="E176" s="7"/>
      <c r="F176" s="8" t="str">
        <f t="shared" si="186"/>
        <v/>
      </c>
      <c r="G176" s="7" t="str">
        <f t="shared" si="187"/>
        <v/>
      </c>
      <c r="H176" s="5" t="str">
        <f t="shared" si="188"/>
        <v/>
      </c>
      <c r="I176" s="122" t="str">
        <f t="shared" si="189"/>
        <v/>
      </c>
      <c r="J176" s="7" t="str">
        <f t="shared" si="190"/>
        <v/>
      </c>
      <c r="K176" s="9" t="str">
        <f t="shared" si="191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ht="14.25" customHeight="1" x14ac:dyDescent="0.2">
      <c r="A177" s="126"/>
      <c r="B177" s="4"/>
      <c r="C177" s="4"/>
      <c r="D177" s="7"/>
      <c r="E177" s="7"/>
      <c r="F177" s="8" t="str">
        <f t="shared" si="186"/>
        <v/>
      </c>
      <c r="G177" s="7" t="str">
        <f t="shared" si="187"/>
        <v/>
      </c>
      <c r="H177" s="5" t="str">
        <f t="shared" si="188"/>
        <v/>
      </c>
      <c r="I177" s="122" t="str">
        <f t="shared" si="189"/>
        <v/>
      </c>
      <c r="J177" s="7" t="str">
        <f t="shared" si="190"/>
        <v/>
      </c>
      <c r="K177" s="9" t="str">
        <f t="shared" si="191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">
      <c r="A178" s="126"/>
      <c r="B178" s="4"/>
      <c r="C178" s="4"/>
      <c r="D178" s="7"/>
      <c r="E178" s="7"/>
      <c r="F178" s="8" t="str">
        <f t="shared" ref="F178:F180" si="198">IF(ISBLANK(B178),"",IF(I178="L","Baixa",IF(I178="A","Média",IF(I178="","","Alta"))))</f>
        <v/>
      </c>
      <c r="G178" s="7" t="str">
        <f t="shared" ref="G178:G180" si="199">CONCATENATE(B178,I178)</f>
        <v/>
      </c>
      <c r="H178" s="5" t="str">
        <f t="shared" ref="H178:H180" si="200">IF(ISBLANK(B178),"",IF(B178="ALI",IF(I178="L",7,IF(I178="A",10,15)),IF(B178="AIE",IF(I178="L",5,IF(I178="A",7,10)),IF(B178="SE",IF(I178="L",4,IF(I178="A",5,7)),IF(OR(B178="EE",B178="CE"),IF(I178="L",3,IF(I178="A",4,6)),0)))))</f>
        <v/>
      </c>
      <c r="I178" s="122" t="str">
        <f t="shared" ref="I178:I180" si="201">IF(OR(ISBLANK(D178),ISBLANK(E178)),IF(OR(B178="ALI",B178="AIE"),"L",IF(OR(B178="EE",B178="SE",B178="CE"),"A","")),IF(B178="EE",IF(E178&gt;=3,IF(D178&gt;=5,"H","A"),IF(E178&gt;=2,IF(D178&gt;=16,"H",IF(D178&lt;=4,"L","A")),IF(D178&lt;=15,"L","A"))),IF(OR(B178="SE",B178="CE"),IF(E178&gt;=4,IF(D178&gt;=6,"H","A"),IF(E178&gt;=2,IF(D178&gt;=20,"H",IF(D178&lt;=5,"L","A")),IF(D178&lt;=19,"L","A"))),IF(OR(B178="ALI",B178="AIE"),IF(E178&gt;=6,IF(D178&gt;=20,"H","A"),IF(E178&gt;=2,IF(D178&gt;=51,"H",IF(D178&lt;=19,"L","A")),IF(D178&lt;=50,"L","A"))),""))))</f>
        <v/>
      </c>
      <c r="J178" s="7" t="str">
        <f t="shared" ref="J178:J180" si="202">CONCATENATE(B178,C178)</f>
        <v/>
      </c>
      <c r="K178" s="9" t="str">
        <f t="shared" ref="K178:K180" si="203">IF(OR(H178="",H178=0),L178,H178)</f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">
      <c r="A179" s="126"/>
      <c r="B179" s="4"/>
      <c r="C179" s="4"/>
      <c r="D179" s="7"/>
      <c r="E179" s="7"/>
      <c r="F179" s="8" t="str">
        <f t="shared" si="198"/>
        <v/>
      </c>
      <c r="G179" s="7" t="str">
        <f t="shared" si="199"/>
        <v/>
      </c>
      <c r="H179" s="5" t="str">
        <f t="shared" si="200"/>
        <v/>
      </c>
      <c r="I179" s="122" t="str">
        <f t="shared" si="201"/>
        <v/>
      </c>
      <c r="J179" s="7" t="str">
        <f t="shared" si="202"/>
        <v/>
      </c>
      <c r="K179" s="9" t="str">
        <f t="shared" si="203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x14ac:dyDescent="0.2">
      <c r="A180" s="126"/>
      <c r="B180" s="4"/>
      <c r="C180" s="4"/>
      <c r="D180" s="7"/>
      <c r="E180" s="7"/>
      <c r="F180" s="8" t="str">
        <f t="shared" si="198"/>
        <v/>
      </c>
      <c r="G180" s="7" t="str">
        <f t="shared" si="199"/>
        <v/>
      </c>
      <c r="H180" s="5" t="str">
        <f t="shared" si="200"/>
        <v/>
      </c>
      <c r="I180" s="122" t="str">
        <f t="shared" si="201"/>
        <v/>
      </c>
      <c r="J180" s="7" t="str">
        <f t="shared" si="202"/>
        <v/>
      </c>
      <c r="K180" s="9" t="str">
        <f t="shared" si="203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x14ac:dyDescent="0.2">
      <c r="A181" s="126"/>
      <c r="B181" s="4"/>
      <c r="C181" s="4"/>
      <c r="D181" s="7"/>
      <c r="E181" s="7"/>
      <c r="F181" s="8" t="str">
        <f t="shared" ref="F181:F194" si="204">IF(ISBLANK(B181),"",IF(I181="L","Baixa",IF(I181="A","Média",IF(I181="","","Alta"))))</f>
        <v/>
      </c>
      <c r="G181" s="7" t="str">
        <f t="shared" ref="G181:G194" si="205">CONCATENATE(B181,I181)</f>
        <v/>
      </c>
      <c r="H181" s="5" t="str">
        <f t="shared" ref="H181:H194" si="206">IF(ISBLANK(B181),"",IF(B181="ALI",IF(I181="L",7,IF(I181="A",10,15)),IF(B181="AIE",IF(I181="L",5,IF(I181="A",7,10)),IF(B181="SE",IF(I181="L",4,IF(I181="A",5,7)),IF(OR(B181="EE",B181="CE"),IF(I181="L",3,IF(I181="A",4,6)),0)))))</f>
        <v/>
      </c>
      <c r="I181" s="122" t="str">
        <f t="shared" ref="I181:I194" si="207">IF(OR(ISBLANK(D181),ISBLANK(E181)),IF(OR(B181="ALI",B181="AIE"),"L",IF(OR(B181="EE",B181="SE",B181="CE"),"A","")),IF(B181="EE",IF(E181&gt;=3,IF(D181&gt;=5,"H","A"),IF(E181&gt;=2,IF(D181&gt;=16,"H",IF(D181&lt;=4,"L","A")),IF(D181&lt;=15,"L","A"))),IF(OR(B181="SE",B181="CE"),IF(E181&gt;=4,IF(D181&gt;=6,"H","A"),IF(E181&gt;=2,IF(D181&gt;=20,"H",IF(D181&lt;=5,"L","A")),IF(D181&lt;=19,"L","A"))),IF(OR(B181="ALI",B181="AIE"),IF(E181&gt;=6,IF(D181&gt;=20,"H","A"),IF(E181&gt;=2,IF(D181&gt;=51,"H",IF(D181&lt;=19,"L","A")),IF(D181&lt;=50,"L","A"))),""))))</f>
        <v/>
      </c>
      <c r="J181" s="7" t="str">
        <f t="shared" ref="J181:J194" si="208">CONCATENATE(B181,C181)</f>
        <v/>
      </c>
      <c r="K181" s="9" t="str">
        <f t="shared" ref="K181:K194" si="209">IF(OR(H181="",H181=0),L181,H181)</f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x14ac:dyDescent="0.2">
      <c r="A182" s="126"/>
      <c r="B182" s="4"/>
      <c r="C182" s="4"/>
      <c r="D182" s="7"/>
      <c r="E182" s="7"/>
      <c r="F182" s="8" t="str">
        <f t="shared" si="204"/>
        <v/>
      </c>
      <c r="G182" s="7" t="str">
        <f t="shared" si="205"/>
        <v/>
      </c>
      <c r="H182" s="5" t="str">
        <f t="shared" si="206"/>
        <v/>
      </c>
      <c r="I182" s="122" t="str">
        <f t="shared" si="207"/>
        <v/>
      </c>
      <c r="J182" s="7" t="str">
        <f t="shared" si="208"/>
        <v/>
      </c>
      <c r="K182" s="9" t="str">
        <f t="shared" si="209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ht="14.25" customHeight="1" x14ac:dyDescent="0.2">
      <c r="A183" s="126"/>
      <c r="B183" s="4"/>
      <c r="C183" s="4"/>
      <c r="D183" s="7"/>
      <c r="E183" s="7"/>
      <c r="F183" s="8" t="str">
        <f t="shared" ref="F183:F187" si="210">IF(ISBLANK(B183),"",IF(I183="L","Baixa",IF(I183="A","Média",IF(I183="","","Alta"))))</f>
        <v/>
      </c>
      <c r="G183" s="7" t="str">
        <f t="shared" ref="G183:G187" si="211">CONCATENATE(B183,I183)</f>
        <v/>
      </c>
      <c r="H183" s="5" t="str">
        <f t="shared" ref="H183:H187" si="212">IF(ISBLANK(B183),"",IF(B183="ALI",IF(I183="L",7,IF(I183="A",10,15)),IF(B183="AIE",IF(I183="L",5,IF(I183="A",7,10)),IF(B183="SE",IF(I183="L",4,IF(I183="A",5,7)),IF(OR(B183="EE",B183="CE"),IF(I183="L",3,IF(I183="A",4,6)),0)))))</f>
        <v/>
      </c>
      <c r="I183" s="122" t="str">
        <f t="shared" ref="I183:I187" si="213">IF(OR(ISBLANK(D183),ISBLANK(E183)),IF(OR(B183="ALI",B183="AIE"),"L",IF(OR(B183="EE",B183="SE",B183="CE"),"A","")),IF(B183="EE",IF(E183&gt;=3,IF(D183&gt;=5,"H","A"),IF(E183&gt;=2,IF(D183&gt;=16,"H",IF(D183&lt;=4,"L","A")),IF(D183&lt;=15,"L","A"))),IF(OR(B183="SE",B183="CE"),IF(E183&gt;=4,IF(D183&gt;=6,"H","A"),IF(E183&gt;=2,IF(D183&gt;=20,"H",IF(D183&lt;=5,"L","A")),IF(D183&lt;=19,"L","A"))),IF(OR(B183="ALI",B183="AIE"),IF(E183&gt;=6,IF(D183&gt;=20,"H","A"),IF(E183&gt;=2,IF(D183&gt;=51,"H",IF(D183&lt;=19,"L","A")),IF(D183&lt;=50,"L","A"))),""))))</f>
        <v/>
      </c>
      <c r="J183" s="7" t="str">
        <f t="shared" ref="J183:J187" si="214">CONCATENATE(B183,C183)</f>
        <v/>
      </c>
      <c r="K183" s="9" t="str">
        <f t="shared" ref="K183:K187" si="215">IF(OR(H183="",H183=0),L183,H183)</f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ht="14.25" customHeight="1" x14ac:dyDescent="0.2">
      <c r="A184" s="126"/>
      <c r="B184" s="4"/>
      <c r="C184" s="4"/>
      <c r="D184" s="7"/>
      <c r="E184" s="7"/>
      <c r="F184" s="8" t="str">
        <f t="shared" si="210"/>
        <v/>
      </c>
      <c r="G184" s="7" t="str">
        <f t="shared" si="211"/>
        <v/>
      </c>
      <c r="H184" s="5" t="str">
        <f t="shared" si="212"/>
        <v/>
      </c>
      <c r="I184" s="122" t="str">
        <f t="shared" si="213"/>
        <v/>
      </c>
      <c r="J184" s="7" t="str">
        <f t="shared" si="214"/>
        <v/>
      </c>
      <c r="K184" s="9" t="str">
        <f t="shared" si="215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ht="14.25" customHeight="1" x14ac:dyDescent="0.2">
      <c r="A185" s="126"/>
      <c r="B185" s="4"/>
      <c r="C185" s="4"/>
      <c r="D185" s="7"/>
      <c r="E185" s="7"/>
      <c r="F185" s="8" t="str">
        <f t="shared" si="210"/>
        <v/>
      </c>
      <c r="G185" s="7" t="str">
        <f t="shared" si="211"/>
        <v/>
      </c>
      <c r="H185" s="5" t="str">
        <f t="shared" si="212"/>
        <v/>
      </c>
      <c r="I185" s="122" t="str">
        <f t="shared" si="213"/>
        <v/>
      </c>
      <c r="J185" s="7" t="str">
        <f t="shared" si="214"/>
        <v/>
      </c>
      <c r="K185" s="9" t="str">
        <f t="shared" si="215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ht="14.25" customHeight="1" x14ac:dyDescent="0.2">
      <c r="A186" s="126"/>
      <c r="B186" s="4"/>
      <c r="C186" s="4"/>
      <c r="D186" s="7"/>
      <c r="E186" s="7"/>
      <c r="F186" s="8" t="str">
        <f t="shared" si="210"/>
        <v/>
      </c>
      <c r="G186" s="7" t="str">
        <f t="shared" si="211"/>
        <v/>
      </c>
      <c r="H186" s="5" t="str">
        <f t="shared" si="212"/>
        <v/>
      </c>
      <c r="I186" s="122" t="str">
        <f t="shared" si="213"/>
        <v/>
      </c>
      <c r="J186" s="7" t="str">
        <f t="shared" si="214"/>
        <v/>
      </c>
      <c r="K186" s="9" t="str">
        <f t="shared" si="215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ht="14.25" customHeight="1" x14ac:dyDescent="0.2">
      <c r="A187" s="126"/>
      <c r="B187" s="4"/>
      <c r="C187" s="4"/>
      <c r="D187" s="7"/>
      <c r="E187" s="7"/>
      <c r="F187" s="8" t="str">
        <f t="shared" si="210"/>
        <v/>
      </c>
      <c r="G187" s="7" t="str">
        <f t="shared" si="211"/>
        <v/>
      </c>
      <c r="H187" s="5" t="str">
        <f t="shared" si="212"/>
        <v/>
      </c>
      <c r="I187" s="122" t="str">
        <f t="shared" si="213"/>
        <v/>
      </c>
      <c r="J187" s="7" t="str">
        <f t="shared" si="214"/>
        <v/>
      </c>
      <c r="K187" s="9" t="str">
        <f t="shared" si="215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ht="14.25" customHeight="1" x14ac:dyDescent="0.2">
      <c r="A188" s="126"/>
      <c r="B188" s="4"/>
      <c r="C188" s="4"/>
      <c r="D188" s="7"/>
      <c r="E188" s="7"/>
      <c r="F188" s="8" t="str">
        <f t="shared" si="204"/>
        <v/>
      </c>
      <c r="G188" s="7" t="str">
        <f t="shared" si="205"/>
        <v/>
      </c>
      <c r="H188" s="5" t="str">
        <f t="shared" si="206"/>
        <v/>
      </c>
      <c r="I188" s="122" t="str">
        <f t="shared" si="207"/>
        <v/>
      </c>
      <c r="J188" s="7" t="str">
        <f t="shared" si="208"/>
        <v/>
      </c>
      <c r="K188" s="9" t="str">
        <f t="shared" si="209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ht="14.25" customHeight="1" x14ac:dyDescent="0.2">
      <c r="A189" s="126"/>
      <c r="B189" s="4"/>
      <c r="C189" s="4"/>
      <c r="D189" s="7"/>
      <c r="E189" s="7"/>
      <c r="F189" s="8" t="str">
        <f t="shared" si="204"/>
        <v/>
      </c>
      <c r="G189" s="7" t="str">
        <f t="shared" si="205"/>
        <v/>
      </c>
      <c r="H189" s="5" t="str">
        <f t="shared" si="206"/>
        <v/>
      </c>
      <c r="I189" s="122" t="str">
        <f t="shared" si="207"/>
        <v/>
      </c>
      <c r="J189" s="7" t="str">
        <f t="shared" si="208"/>
        <v/>
      </c>
      <c r="K189" s="9" t="str">
        <f t="shared" si="209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ht="14.25" customHeight="1" x14ac:dyDescent="0.2">
      <c r="A190" s="126"/>
      <c r="B190" s="4"/>
      <c r="C190" s="4"/>
      <c r="D190" s="7"/>
      <c r="E190" s="7"/>
      <c r="F190" s="8" t="str">
        <f t="shared" ref="F190:F191" si="216">IF(ISBLANK(B190),"",IF(I190="L","Baixa",IF(I190="A","Média",IF(I190="","","Alta"))))</f>
        <v/>
      </c>
      <c r="G190" s="7" t="str">
        <f t="shared" ref="G190:G191" si="217">CONCATENATE(B190,I190)</f>
        <v/>
      </c>
      <c r="H190" s="5" t="str">
        <f t="shared" ref="H190:H191" si="218">IF(ISBLANK(B190),"",IF(B190="ALI",IF(I190="L",7,IF(I190="A",10,15)),IF(B190="AIE",IF(I190="L",5,IF(I190="A",7,10)),IF(B190="SE",IF(I190="L",4,IF(I190="A",5,7)),IF(OR(B190="EE",B190="CE"),IF(I190="L",3,IF(I190="A",4,6)),0)))))</f>
        <v/>
      </c>
      <c r="I190" s="122" t="str">
        <f t="shared" ref="I190:I191" si="219">IF(OR(ISBLANK(D190),ISBLANK(E190)),IF(OR(B190="ALI",B190="AIE"),"L",IF(OR(B190="EE",B190="SE",B190="CE"),"A","")),IF(B190="EE",IF(E190&gt;=3,IF(D190&gt;=5,"H","A"),IF(E190&gt;=2,IF(D190&gt;=16,"H",IF(D190&lt;=4,"L","A")),IF(D190&lt;=15,"L","A"))),IF(OR(B190="SE",B190="CE"),IF(E190&gt;=4,IF(D190&gt;=6,"H","A"),IF(E190&gt;=2,IF(D190&gt;=20,"H",IF(D190&lt;=5,"L","A")),IF(D190&lt;=19,"L","A"))),IF(OR(B190="ALI",B190="AIE"),IF(E190&gt;=6,IF(D190&gt;=20,"H","A"),IF(E190&gt;=2,IF(D190&gt;=51,"H",IF(D190&lt;=19,"L","A")),IF(D190&lt;=50,"L","A"))),""))))</f>
        <v/>
      </c>
      <c r="J190" s="7" t="str">
        <f t="shared" ref="J190:J191" si="220">CONCATENATE(B190,C190)</f>
        <v/>
      </c>
      <c r="K190" s="9" t="str">
        <f t="shared" ref="K190:K191" si="221">IF(OR(H190="",H190=0),L190,H190)</f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ht="14.25" customHeight="1" x14ac:dyDescent="0.2">
      <c r="A191" s="126"/>
      <c r="B191" s="4"/>
      <c r="C191" s="4"/>
      <c r="D191" s="7"/>
      <c r="E191" s="7"/>
      <c r="F191" s="8" t="str">
        <f t="shared" si="216"/>
        <v/>
      </c>
      <c r="G191" s="7" t="str">
        <f t="shared" si="217"/>
        <v/>
      </c>
      <c r="H191" s="5" t="str">
        <f t="shared" si="218"/>
        <v/>
      </c>
      <c r="I191" s="122" t="str">
        <f t="shared" si="219"/>
        <v/>
      </c>
      <c r="J191" s="7" t="str">
        <f t="shared" si="220"/>
        <v/>
      </c>
      <c r="K191" s="9" t="str">
        <f t="shared" si="221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ht="14.25" customHeight="1" x14ac:dyDescent="0.2">
      <c r="A192" s="126"/>
      <c r="B192" s="4"/>
      <c r="C192" s="4"/>
      <c r="D192" s="7"/>
      <c r="E192" s="7"/>
      <c r="F192" s="8" t="str">
        <f t="shared" ref="F192:F193" si="222">IF(ISBLANK(B192),"",IF(I192="L","Baixa",IF(I192="A","Média",IF(I192="","","Alta"))))</f>
        <v/>
      </c>
      <c r="G192" s="7" t="str">
        <f t="shared" ref="G192:G193" si="223">CONCATENATE(B192,I192)</f>
        <v/>
      </c>
      <c r="H192" s="5" t="str">
        <f t="shared" ref="H192:H193" si="224">IF(ISBLANK(B192),"",IF(B192="ALI",IF(I192="L",7,IF(I192="A",10,15)),IF(B192="AIE",IF(I192="L",5,IF(I192="A",7,10)),IF(B192="SE",IF(I192="L",4,IF(I192="A",5,7)),IF(OR(B192="EE",B192="CE"),IF(I192="L",3,IF(I192="A",4,6)),0)))))</f>
        <v/>
      </c>
      <c r="I192" s="122" t="str">
        <f t="shared" ref="I192:I193" si="225">IF(OR(ISBLANK(D192),ISBLANK(E192)),IF(OR(B192="ALI",B192="AIE"),"L",IF(OR(B192="EE",B192="SE",B192="CE"),"A","")),IF(B192="EE",IF(E192&gt;=3,IF(D192&gt;=5,"H","A"),IF(E192&gt;=2,IF(D192&gt;=16,"H",IF(D192&lt;=4,"L","A")),IF(D192&lt;=15,"L","A"))),IF(OR(B192="SE",B192="CE"),IF(E192&gt;=4,IF(D192&gt;=6,"H","A"),IF(E192&gt;=2,IF(D192&gt;=20,"H",IF(D192&lt;=5,"L","A")),IF(D192&lt;=19,"L","A"))),IF(OR(B192="ALI",B192="AIE"),IF(E192&gt;=6,IF(D192&gt;=20,"H","A"),IF(E192&gt;=2,IF(D192&gt;=51,"H",IF(D192&lt;=19,"L","A")),IF(D192&lt;=50,"L","A"))),""))))</f>
        <v/>
      </c>
      <c r="J192" s="7" t="str">
        <f t="shared" ref="J192:J193" si="226">CONCATENATE(B192,C192)</f>
        <v/>
      </c>
      <c r="K192" s="9" t="str">
        <f t="shared" ref="K192:K193" si="227">IF(OR(H192="",H192=0),L192,H192)</f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ht="14.25" customHeight="1" x14ac:dyDescent="0.2">
      <c r="A193" s="126"/>
      <c r="B193" s="4"/>
      <c r="C193" s="4"/>
      <c r="D193" s="7"/>
      <c r="E193" s="7"/>
      <c r="F193" s="8" t="str">
        <f t="shared" si="222"/>
        <v/>
      </c>
      <c r="G193" s="7" t="str">
        <f t="shared" si="223"/>
        <v/>
      </c>
      <c r="H193" s="5" t="str">
        <f t="shared" si="224"/>
        <v/>
      </c>
      <c r="I193" s="122" t="str">
        <f t="shared" si="225"/>
        <v/>
      </c>
      <c r="J193" s="7" t="str">
        <f t="shared" si="226"/>
        <v/>
      </c>
      <c r="K193" s="9" t="str">
        <f t="shared" si="227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ht="14.25" customHeight="1" x14ac:dyDescent="0.2">
      <c r="A194" s="128"/>
      <c r="B194" s="4"/>
      <c r="C194" s="4"/>
      <c r="D194" s="7"/>
      <c r="E194" s="7"/>
      <c r="F194" s="8" t="str">
        <f t="shared" si="204"/>
        <v/>
      </c>
      <c r="G194" s="7" t="str">
        <f t="shared" si="205"/>
        <v/>
      </c>
      <c r="H194" s="5" t="str">
        <f t="shared" si="206"/>
        <v/>
      </c>
      <c r="I194" s="122" t="str">
        <f t="shared" si="207"/>
        <v/>
      </c>
      <c r="J194" s="7" t="str">
        <f t="shared" si="208"/>
        <v/>
      </c>
      <c r="K194" s="9" t="str">
        <f t="shared" si="209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">
      <c r="A195" s="128"/>
      <c r="B195" s="4"/>
      <c r="C195" s="4"/>
      <c r="D195" s="7"/>
      <c r="E195" s="7"/>
      <c r="F195" s="8" t="str">
        <f t="shared" si="186"/>
        <v/>
      </c>
      <c r="G195" s="7" t="str">
        <f t="shared" si="187"/>
        <v/>
      </c>
      <c r="H195" s="5" t="str">
        <f t="shared" si="188"/>
        <v/>
      </c>
      <c r="I195" s="122" t="str">
        <f t="shared" si="189"/>
        <v/>
      </c>
      <c r="J195" s="7" t="str">
        <f t="shared" si="190"/>
        <v/>
      </c>
      <c r="K195" s="9" t="str">
        <f t="shared" si="191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x14ac:dyDescent="0.2">
      <c r="A196" s="126"/>
      <c r="B196" s="4"/>
      <c r="C196" s="4"/>
      <c r="D196" s="7"/>
      <c r="E196" s="7"/>
      <c r="F196" s="8" t="str">
        <f t="shared" si="186"/>
        <v/>
      </c>
      <c r="G196" s="7" t="str">
        <f t="shared" si="187"/>
        <v/>
      </c>
      <c r="H196" s="5" t="str">
        <f t="shared" si="188"/>
        <v/>
      </c>
      <c r="I196" s="122" t="str">
        <f t="shared" si="189"/>
        <v/>
      </c>
      <c r="J196" s="7" t="str">
        <f t="shared" si="190"/>
        <v/>
      </c>
      <c r="K196" s="9" t="str">
        <f t="shared" si="191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">
      <c r="A197" s="126"/>
      <c r="B197" s="4"/>
      <c r="C197" s="4"/>
      <c r="D197" s="7"/>
      <c r="E197" s="7"/>
      <c r="F197" s="8" t="str">
        <f t="shared" si="186"/>
        <v/>
      </c>
      <c r="G197" s="7" t="str">
        <f t="shared" si="187"/>
        <v/>
      </c>
      <c r="H197" s="5" t="str">
        <f t="shared" si="188"/>
        <v/>
      </c>
      <c r="I197" s="122" t="str">
        <f t="shared" si="189"/>
        <v/>
      </c>
      <c r="J197" s="7" t="str">
        <f t="shared" si="190"/>
        <v/>
      </c>
      <c r="K197" s="9" t="str">
        <f t="shared" si="191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">
      <c r="A198" s="126"/>
      <c r="B198" s="4"/>
      <c r="C198" s="4"/>
      <c r="D198" s="7"/>
      <c r="E198" s="7"/>
      <c r="F198" s="8" t="str">
        <f t="shared" si="186"/>
        <v/>
      </c>
      <c r="G198" s="7" t="str">
        <f t="shared" si="187"/>
        <v/>
      </c>
      <c r="H198" s="5" t="str">
        <f t="shared" si="188"/>
        <v/>
      </c>
      <c r="I198" s="122" t="str">
        <f t="shared" si="189"/>
        <v/>
      </c>
      <c r="J198" s="7" t="str">
        <f t="shared" si="190"/>
        <v/>
      </c>
      <c r="K198" s="9" t="str">
        <f t="shared" si="191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ht="14.25" customHeight="1" x14ac:dyDescent="0.2">
      <c r="A199" s="126"/>
      <c r="B199" s="4"/>
      <c r="C199" s="4"/>
      <c r="D199" s="7"/>
      <c r="E199" s="7"/>
      <c r="F199" s="8" t="str">
        <f t="shared" si="186"/>
        <v/>
      </c>
      <c r="G199" s="7" t="str">
        <f t="shared" si="187"/>
        <v/>
      </c>
      <c r="H199" s="5" t="str">
        <f t="shared" si="188"/>
        <v/>
      </c>
      <c r="I199" s="122" t="str">
        <f t="shared" si="189"/>
        <v/>
      </c>
      <c r="J199" s="7" t="str">
        <f t="shared" si="190"/>
        <v/>
      </c>
      <c r="K199" s="9" t="str">
        <f t="shared" si="191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">
      <c r="A200" s="126"/>
      <c r="B200" s="4"/>
      <c r="C200" s="4"/>
      <c r="D200" s="7"/>
      <c r="E200" s="7"/>
      <c r="F200" s="8" t="str">
        <f t="shared" si="186"/>
        <v/>
      </c>
      <c r="G200" s="7" t="str">
        <f t="shared" si="187"/>
        <v/>
      </c>
      <c r="H200" s="5" t="str">
        <f t="shared" si="188"/>
        <v/>
      </c>
      <c r="I200" s="122" t="str">
        <f t="shared" si="189"/>
        <v/>
      </c>
      <c r="J200" s="7" t="str">
        <f t="shared" si="190"/>
        <v/>
      </c>
      <c r="K200" s="9" t="str">
        <f t="shared" si="191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">
      <c r="A201" s="128"/>
      <c r="B201" s="4"/>
      <c r="C201" s="4"/>
      <c r="D201" s="7"/>
      <c r="E201" s="7"/>
      <c r="F201" s="8" t="str">
        <f t="shared" si="186"/>
        <v/>
      </c>
      <c r="G201" s="7" t="str">
        <f t="shared" si="187"/>
        <v/>
      </c>
      <c r="H201" s="5" t="str">
        <f t="shared" si="188"/>
        <v/>
      </c>
      <c r="I201" s="122" t="str">
        <f t="shared" si="189"/>
        <v/>
      </c>
      <c r="J201" s="7" t="str">
        <f t="shared" si="190"/>
        <v/>
      </c>
      <c r="K201" s="9" t="str">
        <f t="shared" si="191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">
      <c r="A202" s="126"/>
      <c r="B202" s="4"/>
      <c r="C202" s="4"/>
      <c r="D202" s="7"/>
      <c r="E202" s="7"/>
      <c r="F202" s="8" t="str">
        <f t="shared" si="186"/>
        <v/>
      </c>
      <c r="G202" s="7" t="str">
        <f t="shared" si="187"/>
        <v/>
      </c>
      <c r="H202" s="5" t="str">
        <f t="shared" si="188"/>
        <v/>
      </c>
      <c r="I202" s="122" t="str">
        <f t="shared" si="189"/>
        <v/>
      </c>
      <c r="J202" s="7" t="str">
        <f t="shared" si="190"/>
        <v/>
      </c>
      <c r="K202" s="9" t="str">
        <f t="shared" si="191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">
      <c r="A203" s="126"/>
      <c r="B203" s="4"/>
      <c r="C203" s="4"/>
      <c r="D203" s="7"/>
      <c r="E203" s="7"/>
      <c r="F203" s="8" t="str">
        <f t="shared" si="186"/>
        <v/>
      </c>
      <c r="G203" s="7" t="str">
        <f t="shared" si="187"/>
        <v/>
      </c>
      <c r="H203" s="5" t="str">
        <f t="shared" si="188"/>
        <v/>
      </c>
      <c r="I203" s="122" t="str">
        <f t="shared" si="189"/>
        <v/>
      </c>
      <c r="J203" s="7" t="str">
        <f t="shared" si="190"/>
        <v/>
      </c>
      <c r="K203" s="9" t="str">
        <f t="shared" si="191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">
      <c r="A204" s="126"/>
      <c r="B204" s="4"/>
      <c r="C204" s="4"/>
      <c r="D204" s="7"/>
      <c r="E204" s="7"/>
      <c r="F204" s="8" t="str">
        <f t="shared" si="186"/>
        <v/>
      </c>
      <c r="G204" s="7" t="str">
        <f t="shared" si="187"/>
        <v/>
      </c>
      <c r="H204" s="5" t="str">
        <f t="shared" si="188"/>
        <v/>
      </c>
      <c r="I204" s="122" t="str">
        <f t="shared" si="189"/>
        <v/>
      </c>
      <c r="J204" s="7" t="str">
        <f t="shared" si="190"/>
        <v/>
      </c>
      <c r="K204" s="9" t="str">
        <f t="shared" si="191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">
      <c r="A205" s="126"/>
      <c r="B205" s="4"/>
      <c r="C205" s="4"/>
      <c r="D205" s="7"/>
      <c r="E205" s="7"/>
      <c r="F205" s="8" t="str">
        <f t="shared" si="186"/>
        <v/>
      </c>
      <c r="G205" s="7" t="str">
        <f t="shared" si="187"/>
        <v/>
      </c>
      <c r="H205" s="5" t="str">
        <f t="shared" si="188"/>
        <v/>
      </c>
      <c r="I205" s="122" t="str">
        <f t="shared" si="189"/>
        <v/>
      </c>
      <c r="J205" s="7" t="str">
        <f t="shared" si="190"/>
        <v/>
      </c>
      <c r="K205" s="9" t="str">
        <f t="shared" si="191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">
      <c r="A206" s="126"/>
      <c r="B206" s="4"/>
      <c r="C206" s="4"/>
      <c r="D206" s="7"/>
      <c r="E206" s="7"/>
      <c r="F206" s="8" t="str">
        <f t="shared" si="186"/>
        <v/>
      </c>
      <c r="G206" s="7" t="str">
        <f t="shared" si="187"/>
        <v/>
      </c>
      <c r="H206" s="5" t="str">
        <f t="shared" si="188"/>
        <v/>
      </c>
      <c r="I206" s="122" t="str">
        <f t="shared" si="189"/>
        <v/>
      </c>
      <c r="J206" s="7" t="str">
        <f t="shared" si="190"/>
        <v/>
      </c>
      <c r="K206" s="9" t="str">
        <f t="shared" si="191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">
      <c r="A207" s="128"/>
      <c r="B207" s="4"/>
      <c r="C207" s="4"/>
      <c r="D207" s="7"/>
      <c r="E207" s="7"/>
      <c r="F207" s="8" t="str">
        <f t="shared" si="186"/>
        <v/>
      </c>
      <c r="G207" s="7" t="str">
        <f t="shared" si="187"/>
        <v/>
      </c>
      <c r="H207" s="5" t="str">
        <f t="shared" si="188"/>
        <v/>
      </c>
      <c r="I207" s="122" t="str">
        <f t="shared" si="189"/>
        <v/>
      </c>
      <c r="J207" s="7" t="str">
        <f t="shared" si="190"/>
        <v/>
      </c>
      <c r="K207" s="9" t="str">
        <f t="shared" si="191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">
      <c r="A208" s="126"/>
      <c r="B208" s="4"/>
      <c r="C208" s="4"/>
      <c r="D208" s="7"/>
      <c r="E208" s="7"/>
      <c r="F208" s="8" t="str">
        <f t="shared" si="186"/>
        <v/>
      </c>
      <c r="G208" s="7" t="str">
        <f t="shared" si="187"/>
        <v/>
      </c>
      <c r="H208" s="5" t="str">
        <f t="shared" si="188"/>
        <v/>
      </c>
      <c r="I208" s="122" t="str">
        <f t="shared" si="189"/>
        <v/>
      </c>
      <c r="J208" s="7" t="str">
        <f t="shared" si="190"/>
        <v/>
      </c>
      <c r="K208" s="9" t="str">
        <f t="shared" si="191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">
      <c r="A209" s="126"/>
      <c r="B209" s="4"/>
      <c r="C209" s="4"/>
      <c r="D209" s="7"/>
      <c r="E209" s="7"/>
      <c r="F209" s="8" t="str">
        <f t="shared" si="186"/>
        <v/>
      </c>
      <c r="G209" s="7" t="str">
        <f t="shared" si="187"/>
        <v/>
      </c>
      <c r="H209" s="5" t="str">
        <f t="shared" si="188"/>
        <v/>
      </c>
      <c r="I209" s="122" t="str">
        <f t="shared" si="189"/>
        <v/>
      </c>
      <c r="J209" s="7" t="str">
        <f t="shared" si="190"/>
        <v/>
      </c>
      <c r="K209" s="9" t="str">
        <f t="shared" si="191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">
      <c r="A210" s="126"/>
      <c r="B210" s="4"/>
      <c r="C210" s="4"/>
      <c r="D210" s="7"/>
      <c r="E210" s="7"/>
      <c r="F210" s="8" t="str">
        <f t="shared" si="186"/>
        <v/>
      </c>
      <c r="G210" s="7" t="str">
        <f t="shared" si="187"/>
        <v/>
      </c>
      <c r="H210" s="5" t="str">
        <f t="shared" si="188"/>
        <v/>
      </c>
      <c r="I210" s="122" t="str">
        <f t="shared" si="189"/>
        <v/>
      </c>
      <c r="J210" s="7" t="str">
        <f t="shared" si="190"/>
        <v/>
      </c>
      <c r="K210" s="9" t="str">
        <f t="shared" si="191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">
      <c r="A211" s="126"/>
      <c r="B211" s="4"/>
      <c r="C211" s="4"/>
      <c r="D211" s="7"/>
      <c r="E211" s="7"/>
      <c r="F211" s="8" t="str">
        <f t="shared" si="186"/>
        <v/>
      </c>
      <c r="G211" s="7" t="str">
        <f t="shared" si="187"/>
        <v/>
      </c>
      <c r="H211" s="5" t="str">
        <f t="shared" si="188"/>
        <v/>
      </c>
      <c r="I211" s="122" t="str">
        <f t="shared" si="189"/>
        <v/>
      </c>
      <c r="J211" s="7" t="str">
        <f t="shared" si="190"/>
        <v/>
      </c>
      <c r="K211" s="9" t="str">
        <f t="shared" si="191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x14ac:dyDescent="0.2">
      <c r="A212" s="126"/>
      <c r="B212" s="4"/>
      <c r="C212" s="4"/>
      <c r="D212" s="7"/>
      <c r="E212" s="7"/>
      <c r="F212" s="8" t="str">
        <f t="shared" si="186"/>
        <v/>
      </c>
      <c r="G212" s="7" t="str">
        <f t="shared" si="187"/>
        <v/>
      </c>
      <c r="H212" s="5" t="str">
        <f t="shared" si="188"/>
        <v/>
      </c>
      <c r="I212" s="122" t="str">
        <f t="shared" si="189"/>
        <v/>
      </c>
      <c r="J212" s="7" t="str">
        <f t="shared" si="190"/>
        <v/>
      </c>
      <c r="K212" s="9" t="str">
        <f t="shared" si="191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ht="13.5" customHeight="1" x14ac:dyDescent="0.2">
      <c r="A213" s="126"/>
      <c r="B213" s="4"/>
      <c r="C213" s="4"/>
      <c r="D213" s="7"/>
      <c r="E213" s="7"/>
      <c r="F213" s="8" t="str">
        <f t="shared" si="186"/>
        <v/>
      </c>
      <c r="G213" s="7" t="str">
        <f t="shared" si="187"/>
        <v/>
      </c>
      <c r="H213" s="5" t="str">
        <f t="shared" si="188"/>
        <v/>
      </c>
      <c r="I213" s="122" t="str">
        <f t="shared" si="189"/>
        <v/>
      </c>
      <c r="J213" s="7" t="str">
        <f t="shared" si="190"/>
        <v/>
      </c>
      <c r="K213" s="9" t="str">
        <f t="shared" si="191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ht="14.25" customHeight="1" x14ac:dyDescent="0.2">
      <c r="A214" s="126"/>
      <c r="B214" s="4"/>
      <c r="C214" s="4"/>
      <c r="D214" s="7"/>
      <c r="E214" s="7"/>
      <c r="F214" s="8" t="str">
        <f t="shared" si="186"/>
        <v/>
      </c>
      <c r="G214" s="7" t="str">
        <f t="shared" si="187"/>
        <v/>
      </c>
      <c r="H214" s="5" t="str">
        <f t="shared" si="188"/>
        <v/>
      </c>
      <c r="I214" s="122" t="str">
        <f t="shared" si="189"/>
        <v/>
      </c>
      <c r="J214" s="7" t="str">
        <f t="shared" si="190"/>
        <v/>
      </c>
      <c r="K214" s="9" t="str">
        <f t="shared" si="191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ht="15" customHeight="1" x14ac:dyDescent="0.2">
      <c r="A215" s="126"/>
      <c r="B215" s="4"/>
      <c r="C215" s="4"/>
      <c r="D215" s="7"/>
      <c r="E215" s="7"/>
      <c r="F215" s="8" t="str">
        <f t="shared" si="186"/>
        <v/>
      </c>
      <c r="G215" s="7" t="str">
        <f t="shared" si="187"/>
        <v/>
      </c>
      <c r="H215" s="5" t="str">
        <f t="shared" si="188"/>
        <v/>
      </c>
      <c r="I215" s="122" t="str">
        <f t="shared" si="189"/>
        <v/>
      </c>
      <c r="J215" s="7" t="str">
        <f t="shared" si="190"/>
        <v/>
      </c>
      <c r="K215" s="9" t="str">
        <f t="shared" si="191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">
      <c r="A216" s="126"/>
      <c r="B216" s="4"/>
      <c r="C216" s="4"/>
      <c r="D216" s="7"/>
      <c r="E216" s="7"/>
      <c r="F216" s="8" t="str">
        <f t="shared" si="186"/>
        <v/>
      </c>
      <c r="G216" s="7" t="str">
        <f t="shared" si="187"/>
        <v/>
      </c>
      <c r="H216" s="5" t="str">
        <f t="shared" si="188"/>
        <v/>
      </c>
      <c r="I216" s="122" t="str">
        <f t="shared" si="189"/>
        <v/>
      </c>
      <c r="J216" s="7" t="str">
        <f t="shared" si="190"/>
        <v/>
      </c>
      <c r="K216" s="9" t="str">
        <f t="shared" si="191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">
      <c r="A217" s="126"/>
      <c r="B217" s="4"/>
      <c r="C217" s="4"/>
      <c r="D217" s="7"/>
      <c r="E217" s="7"/>
      <c r="F217" s="8" t="str">
        <f t="shared" ref="F217:F222" si="228">IF(ISBLANK(B217),"",IF(I217="L","Baixa",IF(I217="A","Média",IF(I217="","","Alta"))))</f>
        <v/>
      </c>
      <c r="G217" s="7" t="str">
        <f t="shared" ref="G217:G222" si="229">CONCATENATE(B217,I217)</f>
        <v/>
      </c>
      <c r="H217" s="5" t="str">
        <f t="shared" ref="H217:H222" si="230">IF(ISBLANK(B217),"",IF(B217="ALI",IF(I217="L",7,IF(I217="A",10,15)),IF(B217="AIE",IF(I217="L",5,IF(I217="A",7,10)),IF(B217="SE",IF(I217="L",4,IF(I217="A",5,7)),IF(OR(B217="EE",B217="CE"),IF(I217="L",3,IF(I217="A",4,6)),0)))))</f>
        <v/>
      </c>
      <c r="I217" s="122" t="str">
        <f t="shared" ref="I217:I222" si="231">IF(OR(ISBLANK(D217),ISBLANK(E217)),IF(OR(B217="ALI",B217="AIE"),"L",IF(OR(B217="EE",B217="SE",B217="CE"),"A","")),IF(B217="EE",IF(E217&gt;=3,IF(D217&gt;=5,"H","A"),IF(E217&gt;=2,IF(D217&gt;=16,"H",IF(D217&lt;=4,"L","A")),IF(D217&lt;=15,"L","A"))),IF(OR(B217="SE",B217="CE"),IF(E217&gt;=4,IF(D217&gt;=6,"H","A"),IF(E217&gt;=2,IF(D217&gt;=20,"H",IF(D217&lt;=5,"L","A")),IF(D217&lt;=19,"L","A"))),IF(OR(B217="ALI",B217="AIE"),IF(E217&gt;=6,IF(D217&gt;=20,"H","A"),IF(E217&gt;=2,IF(D217&gt;=51,"H",IF(D217&lt;=19,"L","A")),IF(D217&lt;=50,"L","A"))),""))))</f>
        <v/>
      </c>
      <c r="J217" s="7" t="str">
        <f t="shared" ref="J217:J222" si="232">CONCATENATE(B217,C217)</f>
        <v/>
      </c>
      <c r="K217" s="9" t="str">
        <f t="shared" ref="K217:K222" si="233">IF(OR(H217="",H217=0),L217,H217)</f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">
      <c r="A218" s="126"/>
      <c r="B218" s="4"/>
      <c r="C218" s="4"/>
      <c r="D218" s="7"/>
      <c r="E218" s="7"/>
      <c r="F218" s="8" t="str">
        <f t="shared" si="228"/>
        <v/>
      </c>
      <c r="G218" s="7" t="str">
        <f t="shared" si="229"/>
        <v/>
      </c>
      <c r="H218" s="5" t="str">
        <f t="shared" si="230"/>
        <v/>
      </c>
      <c r="I218" s="122" t="str">
        <f t="shared" si="231"/>
        <v/>
      </c>
      <c r="J218" s="7" t="str">
        <f t="shared" si="232"/>
        <v/>
      </c>
      <c r="K218" s="9" t="str">
        <f t="shared" si="233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">
      <c r="A219" s="126"/>
      <c r="B219" s="4"/>
      <c r="C219" s="4"/>
      <c r="D219" s="7"/>
      <c r="E219" s="7"/>
      <c r="F219" s="8" t="str">
        <f t="shared" si="228"/>
        <v/>
      </c>
      <c r="G219" s="7" t="str">
        <f t="shared" si="229"/>
        <v/>
      </c>
      <c r="H219" s="5" t="str">
        <f t="shared" si="230"/>
        <v/>
      </c>
      <c r="I219" s="122" t="str">
        <f t="shared" si="231"/>
        <v/>
      </c>
      <c r="J219" s="7" t="str">
        <f t="shared" si="232"/>
        <v/>
      </c>
      <c r="K219" s="9" t="str">
        <f t="shared" si="233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">
      <c r="A220" s="126"/>
      <c r="B220" s="4"/>
      <c r="C220" s="4"/>
      <c r="D220" s="7"/>
      <c r="E220" s="7"/>
      <c r="F220" s="8" t="str">
        <f t="shared" si="228"/>
        <v/>
      </c>
      <c r="G220" s="7" t="str">
        <f t="shared" si="229"/>
        <v/>
      </c>
      <c r="H220" s="5" t="str">
        <f t="shared" si="230"/>
        <v/>
      </c>
      <c r="I220" s="122" t="str">
        <f t="shared" si="231"/>
        <v/>
      </c>
      <c r="J220" s="7" t="str">
        <f t="shared" si="232"/>
        <v/>
      </c>
      <c r="K220" s="9" t="str">
        <f t="shared" si="233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">
      <c r="A221" s="126"/>
      <c r="B221" s="4"/>
      <c r="C221" s="4"/>
      <c r="D221" s="7"/>
      <c r="E221" s="7"/>
      <c r="F221" s="8" t="str">
        <f t="shared" si="228"/>
        <v/>
      </c>
      <c r="G221" s="7" t="str">
        <f t="shared" si="229"/>
        <v/>
      </c>
      <c r="H221" s="5" t="str">
        <f t="shared" si="230"/>
        <v/>
      </c>
      <c r="I221" s="122" t="str">
        <f t="shared" si="231"/>
        <v/>
      </c>
      <c r="J221" s="7" t="str">
        <f t="shared" si="232"/>
        <v/>
      </c>
      <c r="K221" s="9" t="str">
        <f t="shared" si="233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">
      <c r="A222" s="126"/>
      <c r="B222" s="4"/>
      <c r="C222" s="4"/>
      <c r="D222" s="7"/>
      <c r="E222" s="7"/>
      <c r="F222" s="8" t="str">
        <f t="shared" si="228"/>
        <v/>
      </c>
      <c r="G222" s="7" t="str">
        <f t="shared" si="229"/>
        <v/>
      </c>
      <c r="H222" s="5" t="str">
        <f t="shared" si="230"/>
        <v/>
      </c>
      <c r="I222" s="122" t="str">
        <f t="shared" si="231"/>
        <v/>
      </c>
      <c r="J222" s="7" t="str">
        <f t="shared" si="232"/>
        <v/>
      </c>
      <c r="K222" s="9" t="str">
        <f t="shared" si="233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">
      <c r="A223" s="126"/>
      <c r="B223" s="4"/>
      <c r="C223" s="4"/>
      <c r="D223" s="7"/>
      <c r="E223" s="7"/>
      <c r="F223" s="8" t="str">
        <f t="shared" ref="F223" si="234">IF(ISBLANK(B223),"",IF(I223="L","Baixa",IF(I223="A","Média",IF(I223="","","Alta"))))</f>
        <v/>
      </c>
      <c r="G223" s="7" t="str">
        <f t="shared" ref="G223" si="235">CONCATENATE(B223,I223)</f>
        <v/>
      </c>
      <c r="H223" s="5" t="str">
        <f t="shared" ref="H223" si="236">IF(ISBLANK(B223),"",IF(B223="ALI",IF(I223="L",7,IF(I223="A",10,15)),IF(B223="AIE",IF(I223="L",5,IF(I223="A",7,10)),IF(B223="SE",IF(I223="L",4,IF(I223="A",5,7)),IF(OR(B223="EE",B223="CE"),IF(I223="L",3,IF(I223="A",4,6)),0)))))</f>
        <v/>
      </c>
      <c r="I223" s="122" t="str">
        <f t="shared" ref="I223" si="237">IF(OR(ISBLANK(D223),ISBLANK(E223)),IF(OR(B223="ALI",B223="AIE"),"L",IF(OR(B223="EE",B223="SE",B223="CE"),"A","")),IF(B223="EE",IF(E223&gt;=3,IF(D223&gt;=5,"H","A"),IF(E223&gt;=2,IF(D223&gt;=16,"H",IF(D223&lt;=4,"L","A")),IF(D223&lt;=15,"L","A"))),IF(OR(B223="SE",B223="CE"),IF(E223&gt;=4,IF(D223&gt;=6,"H","A"),IF(E223&gt;=2,IF(D223&gt;=20,"H",IF(D223&lt;=5,"L","A")),IF(D223&lt;=19,"L","A"))),IF(OR(B223="ALI",B223="AIE"),IF(E223&gt;=6,IF(D223&gt;=20,"H","A"),IF(E223&gt;=2,IF(D223&gt;=51,"H",IF(D223&lt;=19,"L","A")),IF(D223&lt;=50,"L","A"))),""))))</f>
        <v/>
      </c>
      <c r="J223" s="7" t="str">
        <f t="shared" ref="J223" si="238">CONCATENATE(B223,C223)</f>
        <v/>
      </c>
      <c r="K223" s="9" t="str">
        <f t="shared" si="191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">
      <c r="A224" s="129"/>
      <c r="B224" s="4"/>
      <c r="C224" s="4"/>
      <c r="D224" s="7"/>
      <c r="E224" s="7"/>
      <c r="F224" s="8" t="str">
        <f t="shared" ref="F224:F287" si="239">IF(ISBLANK(B224),"",IF(I224="L","Baixa",IF(I224="A","Média",IF(I224="","","Alta"))))</f>
        <v/>
      </c>
      <c r="G224" s="7" t="str">
        <f t="shared" ref="G224:G287" si="240">CONCATENATE(B224,I224)</f>
        <v/>
      </c>
      <c r="H224" s="5" t="str">
        <f t="shared" ref="H224:H287" si="241">IF(ISBLANK(B224),"",IF(B224="ALI",IF(I224="L",7,IF(I224="A",10,15)),IF(B224="AIE",IF(I224="L",5,IF(I224="A",7,10)),IF(B224="SE",IF(I224="L",4,IF(I224="A",5,7)),IF(OR(B224="EE",B224="CE"),IF(I224="L",3,IF(I224="A",4,6)),0)))))</f>
        <v/>
      </c>
      <c r="I224" s="122" t="str">
        <f t="shared" ref="I224:I287" si="242">IF(OR(ISBLANK(D224),ISBLANK(E224)),IF(OR(B224="ALI",B224="AIE"),"L",IF(OR(B224="EE",B224="SE",B224="CE"),"A","")),IF(B224="EE",IF(E224&gt;=3,IF(D224&gt;=5,"H","A"),IF(E224&gt;=2,IF(D224&gt;=16,"H",IF(D224&lt;=4,"L","A")),IF(D224&lt;=15,"L","A"))),IF(OR(B224="SE",B224="CE"),IF(E224&gt;=4,IF(D224&gt;=6,"H","A"),IF(E224&gt;=2,IF(D224&gt;=20,"H",IF(D224&lt;=5,"L","A")),IF(D224&lt;=19,"L","A"))),IF(OR(B224="ALI",B224="AIE"),IF(E224&gt;=6,IF(D224&gt;=20,"H","A"),IF(E224&gt;=2,IF(D224&gt;=51,"H",IF(D224&lt;=19,"L","A")),IF(D224&lt;=50,"L","A"))),""))))</f>
        <v/>
      </c>
      <c r="J224" s="7" t="str">
        <f t="shared" ref="J224:J287" si="243">CONCATENATE(B224,C224)</f>
        <v/>
      </c>
      <c r="K224" s="9" t="str">
        <f t="shared" si="191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">
      <c r="A225" s="128"/>
      <c r="B225" s="4"/>
      <c r="C225" s="4"/>
      <c r="D225" s="7"/>
      <c r="E225" s="7"/>
      <c r="F225" s="8" t="str">
        <f t="shared" si="239"/>
        <v/>
      </c>
      <c r="G225" s="7" t="str">
        <f t="shared" si="240"/>
        <v/>
      </c>
      <c r="H225" s="5" t="str">
        <f t="shared" si="241"/>
        <v/>
      </c>
      <c r="I225" s="122" t="str">
        <f t="shared" si="242"/>
        <v/>
      </c>
      <c r="J225" s="7" t="str">
        <f t="shared" si="243"/>
        <v/>
      </c>
      <c r="K225" s="9" t="str">
        <f t="shared" si="191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">
      <c r="A226" s="126"/>
      <c r="B226" s="4"/>
      <c r="C226" s="4"/>
      <c r="D226" s="7"/>
      <c r="E226" s="7"/>
      <c r="F226" s="8" t="str">
        <f t="shared" si="239"/>
        <v/>
      </c>
      <c r="G226" s="7" t="str">
        <f t="shared" si="240"/>
        <v/>
      </c>
      <c r="H226" s="5" t="str">
        <f t="shared" si="241"/>
        <v/>
      </c>
      <c r="I226" s="122" t="str">
        <f t="shared" si="242"/>
        <v/>
      </c>
      <c r="J226" s="7" t="str">
        <f t="shared" si="243"/>
        <v/>
      </c>
      <c r="K226" s="9" t="str">
        <f t="shared" ref="K226:K289" si="244">IF(OR(H226="",H226=0),L226,H226)</f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">
      <c r="A227" s="126"/>
      <c r="B227" s="4"/>
      <c r="C227" s="4"/>
      <c r="D227" s="7"/>
      <c r="E227" s="7"/>
      <c r="F227" s="8" t="str">
        <f t="shared" si="239"/>
        <v/>
      </c>
      <c r="G227" s="7" t="str">
        <f t="shared" si="240"/>
        <v/>
      </c>
      <c r="H227" s="5" t="str">
        <f t="shared" si="241"/>
        <v/>
      </c>
      <c r="I227" s="122" t="str">
        <f t="shared" si="242"/>
        <v/>
      </c>
      <c r="J227" s="7" t="str">
        <f t="shared" si="243"/>
        <v/>
      </c>
      <c r="K227" s="9" t="str">
        <f t="shared" si="244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">
      <c r="A228" s="126"/>
      <c r="B228" s="4"/>
      <c r="C228" s="4"/>
      <c r="D228" s="7"/>
      <c r="E228" s="7"/>
      <c r="F228" s="8" t="str">
        <f t="shared" si="239"/>
        <v/>
      </c>
      <c r="G228" s="7" t="str">
        <f t="shared" si="240"/>
        <v/>
      </c>
      <c r="H228" s="5" t="str">
        <f t="shared" si="241"/>
        <v/>
      </c>
      <c r="I228" s="122" t="str">
        <f t="shared" si="242"/>
        <v/>
      </c>
      <c r="J228" s="7" t="str">
        <f t="shared" si="243"/>
        <v/>
      </c>
      <c r="K228" s="9" t="str">
        <f t="shared" si="244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">
      <c r="A229" s="128"/>
      <c r="B229" s="4"/>
      <c r="C229" s="4"/>
      <c r="D229" s="7"/>
      <c r="E229" s="7"/>
      <c r="F229" s="8" t="str">
        <f t="shared" si="239"/>
        <v/>
      </c>
      <c r="G229" s="7" t="str">
        <f t="shared" si="240"/>
        <v/>
      </c>
      <c r="H229" s="5" t="str">
        <f t="shared" si="241"/>
        <v/>
      </c>
      <c r="I229" s="122" t="str">
        <f t="shared" si="242"/>
        <v/>
      </c>
      <c r="J229" s="7" t="str">
        <f t="shared" si="243"/>
        <v/>
      </c>
      <c r="K229" s="9" t="str">
        <f t="shared" si="244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">
      <c r="A230" s="126"/>
      <c r="B230" s="4"/>
      <c r="C230" s="4"/>
      <c r="D230" s="7"/>
      <c r="E230" s="7"/>
      <c r="F230" s="8" t="str">
        <f t="shared" si="239"/>
        <v/>
      </c>
      <c r="G230" s="7" t="str">
        <f t="shared" si="240"/>
        <v/>
      </c>
      <c r="H230" s="5" t="str">
        <f t="shared" si="241"/>
        <v/>
      </c>
      <c r="I230" s="122" t="str">
        <f t="shared" si="242"/>
        <v/>
      </c>
      <c r="J230" s="7" t="str">
        <f t="shared" si="243"/>
        <v/>
      </c>
      <c r="K230" s="9" t="str">
        <f t="shared" si="244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">
      <c r="A231" s="126"/>
      <c r="B231" s="4"/>
      <c r="C231" s="4"/>
      <c r="D231" s="7"/>
      <c r="E231" s="7"/>
      <c r="F231" s="8" t="str">
        <f t="shared" si="239"/>
        <v/>
      </c>
      <c r="G231" s="7" t="str">
        <f t="shared" si="240"/>
        <v/>
      </c>
      <c r="H231" s="5" t="str">
        <f t="shared" si="241"/>
        <v/>
      </c>
      <c r="I231" s="122" t="str">
        <f t="shared" si="242"/>
        <v/>
      </c>
      <c r="J231" s="7" t="str">
        <f t="shared" si="243"/>
        <v/>
      </c>
      <c r="K231" s="9" t="str">
        <f t="shared" si="244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">
      <c r="A232" s="126"/>
      <c r="B232" s="4"/>
      <c r="C232" s="4"/>
      <c r="D232" s="7"/>
      <c r="E232" s="7"/>
      <c r="F232" s="8" t="str">
        <f t="shared" si="239"/>
        <v/>
      </c>
      <c r="G232" s="7" t="str">
        <f t="shared" si="240"/>
        <v/>
      </c>
      <c r="H232" s="5" t="str">
        <f t="shared" si="241"/>
        <v/>
      </c>
      <c r="I232" s="122" t="str">
        <f t="shared" si="242"/>
        <v/>
      </c>
      <c r="J232" s="7" t="str">
        <f t="shared" si="243"/>
        <v/>
      </c>
      <c r="K232" s="9" t="str">
        <f t="shared" si="244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">
      <c r="A233" s="126"/>
      <c r="B233" s="4"/>
      <c r="C233" s="4"/>
      <c r="D233" s="7"/>
      <c r="E233" s="7"/>
      <c r="F233" s="8" t="str">
        <f t="shared" si="239"/>
        <v/>
      </c>
      <c r="G233" s="7" t="str">
        <f t="shared" si="240"/>
        <v/>
      </c>
      <c r="H233" s="5" t="str">
        <f t="shared" si="241"/>
        <v/>
      </c>
      <c r="I233" s="122" t="str">
        <f t="shared" si="242"/>
        <v/>
      </c>
      <c r="J233" s="7" t="str">
        <f t="shared" si="243"/>
        <v/>
      </c>
      <c r="K233" s="9" t="str">
        <f t="shared" si="244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">
      <c r="A234" s="126"/>
      <c r="B234" s="4"/>
      <c r="C234" s="4"/>
      <c r="D234" s="7"/>
      <c r="E234" s="7"/>
      <c r="F234" s="8" t="str">
        <f t="shared" si="239"/>
        <v/>
      </c>
      <c r="G234" s="7" t="str">
        <f t="shared" si="240"/>
        <v/>
      </c>
      <c r="H234" s="5" t="str">
        <f t="shared" si="241"/>
        <v/>
      </c>
      <c r="I234" s="122" t="str">
        <f t="shared" si="242"/>
        <v/>
      </c>
      <c r="J234" s="7" t="str">
        <f t="shared" si="243"/>
        <v/>
      </c>
      <c r="K234" s="9" t="str">
        <f t="shared" si="244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">
      <c r="A235" s="126"/>
      <c r="B235" s="4"/>
      <c r="C235" s="4"/>
      <c r="D235" s="7"/>
      <c r="E235" s="7"/>
      <c r="F235" s="8" t="str">
        <f t="shared" si="239"/>
        <v/>
      </c>
      <c r="G235" s="7" t="str">
        <f t="shared" si="240"/>
        <v/>
      </c>
      <c r="H235" s="5" t="str">
        <f t="shared" si="241"/>
        <v/>
      </c>
      <c r="I235" s="122" t="str">
        <f t="shared" si="242"/>
        <v/>
      </c>
      <c r="J235" s="7" t="str">
        <f t="shared" si="243"/>
        <v/>
      </c>
      <c r="K235" s="9" t="str">
        <f t="shared" si="244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">
      <c r="A236" s="126"/>
      <c r="B236" s="4"/>
      <c r="C236" s="4"/>
      <c r="D236" s="7"/>
      <c r="E236" s="7"/>
      <c r="F236" s="8" t="str">
        <f t="shared" si="239"/>
        <v/>
      </c>
      <c r="G236" s="7" t="str">
        <f t="shared" si="240"/>
        <v/>
      </c>
      <c r="H236" s="5" t="str">
        <f t="shared" si="241"/>
        <v/>
      </c>
      <c r="I236" s="122" t="str">
        <f t="shared" si="242"/>
        <v/>
      </c>
      <c r="J236" s="7" t="str">
        <f t="shared" si="243"/>
        <v/>
      </c>
      <c r="K236" s="9" t="str">
        <f t="shared" si="244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">
      <c r="A237" s="126"/>
      <c r="B237" s="4"/>
      <c r="C237" s="4"/>
      <c r="D237" s="7"/>
      <c r="E237" s="7"/>
      <c r="F237" s="8" t="str">
        <f t="shared" si="239"/>
        <v/>
      </c>
      <c r="G237" s="7" t="str">
        <f t="shared" si="240"/>
        <v/>
      </c>
      <c r="H237" s="5" t="str">
        <f t="shared" si="241"/>
        <v/>
      </c>
      <c r="I237" s="122" t="str">
        <f t="shared" si="242"/>
        <v/>
      </c>
      <c r="J237" s="7" t="str">
        <f t="shared" si="243"/>
        <v/>
      </c>
      <c r="K237" s="9" t="str">
        <f t="shared" si="244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">
      <c r="A238" s="126"/>
      <c r="B238" s="4"/>
      <c r="C238" s="4"/>
      <c r="D238" s="7"/>
      <c r="E238" s="7"/>
      <c r="F238" s="8" t="str">
        <f t="shared" si="239"/>
        <v/>
      </c>
      <c r="G238" s="7" t="str">
        <f t="shared" si="240"/>
        <v/>
      </c>
      <c r="H238" s="5" t="str">
        <f t="shared" si="241"/>
        <v/>
      </c>
      <c r="I238" s="122" t="str">
        <f t="shared" si="242"/>
        <v/>
      </c>
      <c r="J238" s="7" t="str">
        <f t="shared" si="243"/>
        <v/>
      </c>
      <c r="K238" s="9" t="str">
        <f t="shared" si="244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">
      <c r="A239" s="126"/>
      <c r="B239" s="4"/>
      <c r="C239" s="4"/>
      <c r="D239" s="7"/>
      <c r="E239" s="7"/>
      <c r="F239" s="8" t="str">
        <f t="shared" si="239"/>
        <v/>
      </c>
      <c r="G239" s="7" t="str">
        <f t="shared" si="240"/>
        <v/>
      </c>
      <c r="H239" s="5" t="str">
        <f t="shared" si="241"/>
        <v/>
      </c>
      <c r="I239" s="122" t="str">
        <f t="shared" si="242"/>
        <v/>
      </c>
      <c r="J239" s="7" t="str">
        <f t="shared" si="243"/>
        <v/>
      </c>
      <c r="K239" s="9" t="str">
        <f t="shared" si="244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">
      <c r="A240" s="126"/>
      <c r="B240" s="4"/>
      <c r="C240" s="4"/>
      <c r="D240" s="7"/>
      <c r="E240" s="7"/>
      <c r="F240" s="8" t="str">
        <f t="shared" si="239"/>
        <v/>
      </c>
      <c r="G240" s="7" t="str">
        <f t="shared" si="240"/>
        <v/>
      </c>
      <c r="H240" s="5" t="str">
        <f t="shared" si="241"/>
        <v/>
      </c>
      <c r="I240" s="122" t="str">
        <f t="shared" si="242"/>
        <v/>
      </c>
      <c r="J240" s="7" t="str">
        <f t="shared" si="243"/>
        <v/>
      </c>
      <c r="K240" s="9" t="str">
        <f t="shared" si="244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">
      <c r="A241" s="126"/>
      <c r="B241" s="4"/>
      <c r="C241" s="4"/>
      <c r="D241" s="7"/>
      <c r="E241" s="7"/>
      <c r="F241" s="8" t="str">
        <f t="shared" si="239"/>
        <v/>
      </c>
      <c r="G241" s="7" t="str">
        <f t="shared" si="240"/>
        <v/>
      </c>
      <c r="H241" s="5" t="str">
        <f t="shared" si="241"/>
        <v/>
      </c>
      <c r="I241" s="122" t="str">
        <f t="shared" si="242"/>
        <v/>
      </c>
      <c r="J241" s="7" t="str">
        <f t="shared" si="243"/>
        <v/>
      </c>
      <c r="K241" s="9" t="str">
        <f t="shared" si="244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">
      <c r="A242" s="126"/>
      <c r="B242" s="4"/>
      <c r="C242" s="4"/>
      <c r="D242" s="7"/>
      <c r="E242" s="7"/>
      <c r="F242" s="8" t="str">
        <f t="shared" si="239"/>
        <v/>
      </c>
      <c r="G242" s="7" t="str">
        <f t="shared" si="240"/>
        <v/>
      </c>
      <c r="H242" s="5" t="str">
        <f t="shared" si="241"/>
        <v/>
      </c>
      <c r="I242" s="122" t="str">
        <f t="shared" si="242"/>
        <v/>
      </c>
      <c r="J242" s="7" t="str">
        <f t="shared" si="243"/>
        <v/>
      </c>
      <c r="K242" s="9" t="str">
        <f t="shared" si="244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">
      <c r="A243" s="126"/>
      <c r="B243" s="4"/>
      <c r="C243" s="4"/>
      <c r="D243" s="7"/>
      <c r="E243" s="7"/>
      <c r="F243" s="8" t="str">
        <f t="shared" si="239"/>
        <v/>
      </c>
      <c r="G243" s="7" t="str">
        <f t="shared" si="240"/>
        <v/>
      </c>
      <c r="H243" s="5" t="str">
        <f t="shared" si="241"/>
        <v/>
      </c>
      <c r="I243" s="122" t="str">
        <f t="shared" si="242"/>
        <v/>
      </c>
      <c r="J243" s="7" t="str">
        <f t="shared" si="243"/>
        <v/>
      </c>
      <c r="K243" s="9" t="str">
        <f t="shared" si="244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">
      <c r="A244" s="126"/>
      <c r="B244" s="4"/>
      <c r="C244" s="4"/>
      <c r="D244" s="7"/>
      <c r="E244" s="7"/>
      <c r="F244" s="8" t="str">
        <f t="shared" si="239"/>
        <v/>
      </c>
      <c r="G244" s="7" t="str">
        <f t="shared" si="240"/>
        <v/>
      </c>
      <c r="H244" s="5" t="str">
        <f t="shared" si="241"/>
        <v/>
      </c>
      <c r="I244" s="122" t="str">
        <f t="shared" si="242"/>
        <v/>
      </c>
      <c r="J244" s="7" t="str">
        <f t="shared" si="243"/>
        <v/>
      </c>
      <c r="K244" s="9" t="str">
        <f t="shared" si="244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">
      <c r="A245" s="126"/>
      <c r="B245" s="4"/>
      <c r="C245" s="4"/>
      <c r="D245" s="7"/>
      <c r="E245" s="7"/>
      <c r="F245" s="8" t="str">
        <f t="shared" si="239"/>
        <v/>
      </c>
      <c r="G245" s="7" t="str">
        <f t="shared" si="240"/>
        <v/>
      </c>
      <c r="H245" s="5" t="str">
        <f t="shared" si="241"/>
        <v/>
      </c>
      <c r="I245" s="122" t="str">
        <f t="shared" si="242"/>
        <v/>
      </c>
      <c r="J245" s="7" t="str">
        <f t="shared" si="243"/>
        <v/>
      </c>
      <c r="K245" s="9" t="str">
        <f t="shared" si="244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">
      <c r="A246" s="126"/>
      <c r="B246" s="4"/>
      <c r="C246" s="4"/>
      <c r="D246" s="7"/>
      <c r="E246" s="7"/>
      <c r="F246" s="8" t="str">
        <f t="shared" si="239"/>
        <v/>
      </c>
      <c r="G246" s="7" t="str">
        <f t="shared" si="240"/>
        <v/>
      </c>
      <c r="H246" s="5" t="str">
        <f t="shared" si="241"/>
        <v/>
      </c>
      <c r="I246" s="122" t="str">
        <f t="shared" si="242"/>
        <v/>
      </c>
      <c r="J246" s="7" t="str">
        <f t="shared" si="243"/>
        <v/>
      </c>
      <c r="K246" s="9" t="str">
        <f t="shared" si="244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">
      <c r="A247" s="126"/>
      <c r="B247" s="4"/>
      <c r="C247" s="4"/>
      <c r="D247" s="7"/>
      <c r="E247" s="7"/>
      <c r="F247" s="8" t="str">
        <f t="shared" si="239"/>
        <v/>
      </c>
      <c r="G247" s="7" t="str">
        <f t="shared" si="240"/>
        <v/>
      </c>
      <c r="H247" s="5" t="str">
        <f t="shared" si="241"/>
        <v/>
      </c>
      <c r="I247" s="122" t="str">
        <f t="shared" si="242"/>
        <v/>
      </c>
      <c r="J247" s="7" t="str">
        <f t="shared" si="243"/>
        <v/>
      </c>
      <c r="K247" s="9" t="str">
        <f t="shared" si="244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">
      <c r="A248" s="126"/>
      <c r="B248" s="4"/>
      <c r="C248" s="4"/>
      <c r="D248" s="7"/>
      <c r="E248" s="7"/>
      <c r="F248" s="8" t="str">
        <f t="shared" si="239"/>
        <v/>
      </c>
      <c r="G248" s="7" t="str">
        <f t="shared" si="240"/>
        <v/>
      </c>
      <c r="H248" s="5" t="str">
        <f t="shared" si="241"/>
        <v/>
      </c>
      <c r="I248" s="122" t="str">
        <f t="shared" si="242"/>
        <v/>
      </c>
      <c r="J248" s="7" t="str">
        <f t="shared" si="243"/>
        <v/>
      </c>
      <c r="K248" s="9" t="str">
        <f t="shared" si="244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">
      <c r="A249" s="126"/>
      <c r="B249" s="4"/>
      <c r="C249" s="4"/>
      <c r="D249" s="7"/>
      <c r="E249" s="7"/>
      <c r="F249" s="8" t="str">
        <f t="shared" si="239"/>
        <v/>
      </c>
      <c r="G249" s="7" t="str">
        <f t="shared" si="240"/>
        <v/>
      </c>
      <c r="H249" s="5" t="str">
        <f t="shared" si="241"/>
        <v/>
      </c>
      <c r="I249" s="122" t="str">
        <f t="shared" si="242"/>
        <v/>
      </c>
      <c r="J249" s="7" t="str">
        <f t="shared" si="243"/>
        <v/>
      </c>
      <c r="K249" s="9" t="str">
        <f t="shared" si="244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">
      <c r="A250" s="126"/>
      <c r="B250" s="4"/>
      <c r="C250" s="4"/>
      <c r="D250" s="7"/>
      <c r="E250" s="7"/>
      <c r="F250" s="8" t="str">
        <f t="shared" si="239"/>
        <v/>
      </c>
      <c r="G250" s="7" t="str">
        <f t="shared" si="240"/>
        <v/>
      </c>
      <c r="H250" s="5" t="str">
        <f t="shared" si="241"/>
        <v/>
      </c>
      <c r="I250" s="122" t="str">
        <f t="shared" si="242"/>
        <v/>
      </c>
      <c r="J250" s="7" t="str">
        <f t="shared" si="243"/>
        <v/>
      </c>
      <c r="K250" s="9" t="str">
        <f t="shared" si="244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">
      <c r="A251" s="126"/>
      <c r="B251" s="4"/>
      <c r="C251" s="4"/>
      <c r="D251" s="7"/>
      <c r="E251" s="7"/>
      <c r="F251" s="8" t="str">
        <f t="shared" si="239"/>
        <v/>
      </c>
      <c r="G251" s="7" t="str">
        <f t="shared" si="240"/>
        <v/>
      </c>
      <c r="H251" s="5" t="str">
        <f t="shared" si="241"/>
        <v/>
      </c>
      <c r="I251" s="122" t="str">
        <f t="shared" si="242"/>
        <v/>
      </c>
      <c r="J251" s="7" t="str">
        <f t="shared" si="243"/>
        <v/>
      </c>
      <c r="K251" s="9" t="str">
        <f t="shared" si="244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">
      <c r="A252" s="126"/>
      <c r="B252" s="4"/>
      <c r="C252" s="4"/>
      <c r="D252" s="7"/>
      <c r="E252" s="7"/>
      <c r="F252" s="8" t="str">
        <f t="shared" si="239"/>
        <v/>
      </c>
      <c r="G252" s="7" t="str">
        <f t="shared" si="240"/>
        <v/>
      </c>
      <c r="H252" s="5" t="str">
        <f t="shared" si="241"/>
        <v/>
      </c>
      <c r="I252" s="122" t="str">
        <f t="shared" si="242"/>
        <v/>
      </c>
      <c r="J252" s="7" t="str">
        <f t="shared" si="243"/>
        <v/>
      </c>
      <c r="K252" s="9" t="str">
        <f t="shared" si="244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">
      <c r="A253" s="126"/>
      <c r="B253" s="4"/>
      <c r="C253" s="4"/>
      <c r="D253" s="7"/>
      <c r="E253" s="7"/>
      <c r="F253" s="8" t="str">
        <f t="shared" si="239"/>
        <v/>
      </c>
      <c r="G253" s="7" t="str">
        <f t="shared" si="240"/>
        <v/>
      </c>
      <c r="H253" s="5" t="str">
        <f t="shared" si="241"/>
        <v/>
      </c>
      <c r="I253" s="122" t="str">
        <f t="shared" si="242"/>
        <v/>
      </c>
      <c r="J253" s="7" t="str">
        <f t="shared" si="243"/>
        <v/>
      </c>
      <c r="K253" s="9" t="str">
        <f t="shared" si="244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">
      <c r="A254" s="126"/>
      <c r="B254" s="4"/>
      <c r="C254" s="4"/>
      <c r="D254" s="7"/>
      <c r="E254" s="7"/>
      <c r="F254" s="8" t="str">
        <f t="shared" si="239"/>
        <v/>
      </c>
      <c r="G254" s="7" t="str">
        <f t="shared" si="240"/>
        <v/>
      </c>
      <c r="H254" s="5" t="str">
        <f t="shared" si="241"/>
        <v/>
      </c>
      <c r="I254" s="122" t="str">
        <f t="shared" si="242"/>
        <v/>
      </c>
      <c r="J254" s="7" t="str">
        <f t="shared" si="243"/>
        <v/>
      </c>
      <c r="K254" s="9" t="str">
        <f t="shared" si="244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">
      <c r="A255" s="126"/>
      <c r="B255" s="4"/>
      <c r="C255" s="4"/>
      <c r="D255" s="7"/>
      <c r="E255" s="7"/>
      <c r="F255" s="8" t="str">
        <f t="shared" si="239"/>
        <v/>
      </c>
      <c r="G255" s="7" t="str">
        <f t="shared" si="240"/>
        <v/>
      </c>
      <c r="H255" s="5" t="str">
        <f t="shared" si="241"/>
        <v/>
      </c>
      <c r="I255" s="122" t="str">
        <f t="shared" si="242"/>
        <v/>
      </c>
      <c r="J255" s="7" t="str">
        <f t="shared" si="243"/>
        <v/>
      </c>
      <c r="K255" s="9" t="str">
        <f t="shared" si="244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">
      <c r="A256" s="126"/>
      <c r="B256" s="4"/>
      <c r="C256" s="4"/>
      <c r="D256" s="7"/>
      <c r="E256" s="7"/>
      <c r="F256" s="8" t="str">
        <f t="shared" si="239"/>
        <v/>
      </c>
      <c r="G256" s="7" t="str">
        <f t="shared" si="240"/>
        <v/>
      </c>
      <c r="H256" s="5" t="str">
        <f t="shared" si="241"/>
        <v/>
      </c>
      <c r="I256" s="122" t="str">
        <f t="shared" si="242"/>
        <v/>
      </c>
      <c r="J256" s="7" t="str">
        <f t="shared" si="243"/>
        <v/>
      </c>
      <c r="K256" s="9" t="str">
        <f t="shared" si="244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">
      <c r="A257" s="126"/>
      <c r="B257" s="4"/>
      <c r="C257" s="4"/>
      <c r="D257" s="7"/>
      <c r="E257" s="7"/>
      <c r="F257" s="8" t="str">
        <f t="shared" si="239"/>
        <v/>
      </c>
      <c r="G257" s="7" t="str">
        <f t="shared" si="240"/>
        <v/>
      </c>
      <c r="H257" s="5" t="str">
        <f t="shared" si="241"/>
        <v/>
      </c>
      <c r="I257" s="122" t="str">
        <f t="shared" si="242"/>
        <v/>
      </c>
      <c r="J257" s="7" t="str">
        <f t="shared" si="243"/>
        <v/>
      </c>
      <c r="K257" s="9" t="str">
        <f t="shared" si="244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">
      <c r="A258" s="126"/>
      <c r="B258" s="4"/>
      <c r="C258" s="4"/>
      <c r="D258" s="7"/>
      <c r="E258" s="7"/>
      <c r="F258" s="8" t="str">
        <f t="shared" si="239"/>
        <v/>
      </c>
      <c r="G258" s="7" t="str">
        <f t="shared" si="240"/>
        <v/>
      </c>
      <c r="H258" s="5" t="str">
        <f t="shared" si="241"/>
        <v/>
      </c>
      <c r="I258" s="122" t="str">
        <f t="shared" si="242"/>
        <v/>
      </c>
      <c r="J258" s="7" t="str">
        <f t="shared" si="243"/>
        <v/>
      </c>
      <c r="K258" s="9" t="str">
        <f t="shared" si="244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">
      <c r="A259" s="126"/>
      <c r="B259" s="4"/>
      <c r="C259" s="4"/>
      <c r="D259" s="7"/>
      <c r="E259" s="7"/>
      <c r="F259" s="8" t="str">
        <f t="shared" si="239"/>
        <v/>
      </c>
      <c r="G259" s="7" t="str">
        <f t="shared" si="240"/>
        <v/>
      </c>
      <c r="H259" s="5" t="str">
        <f t="shared" si="241"/>
        <v/>
      </c>
      <c r="I259" s="122" t="str">
        <f t="shared" si="242"/>
        <v/>
      </c>
      <c r="J259" s="7" t="str">
        <f t="shared" si="243"/>
        <v/>
      </c>
      <c r="K259" s="9" t="str">
        <f t="shared" si="244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">
      <c r="A260" s="126"/>
      <c r="B260" s="4"/>
      <c r="C260" s="4"/>
      <c r="D260" s="7"/>
      <c r="E260" s="7"/>
      <c r="F260" s="8" t="str">
        <f t="shared" si="239"/>
        <v/>
      </c>
      <c r="G260" s="7" t="str">
        <f t="shared" si="240"/>
        <v/>
      </c>
      <c r="H260" s="5" t="str">
        <f t="shared" si="241"/>
        <v/>
      </c>
      <c r="I260" s="122" t="str">
        <f t="shared" si="242"/>
        <v/>
      </c>
      <c r="J260" s="7" t="str">
        <f t="shared" si="243"/>
        <v/>
      </c>
      <c r="K260" s="9" t="str">
        <f t="shared" si="244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">
      <c r="A261" s="126"/>
      <c r="B261" s="4"/>
      <c r="C261" s="4"/>
      <c r="D261" s="7"/>
      <c r="E261" s="7"/>
      <c r="F261" s="8" t="str">
        <f t="shared" si="239"/>
        <v/>
      </c>
      <c r="G261" s="7" t="str">
        <f t="shared" si="240"/>
        <v/>
      </c>
      <c r="H261" s="5" t="str">
        <f t="shared" si="241"/>
        <v/>
      </c>
      <c r="I261" s="122" t="str">
        <f t="shared" si="242"/>
        <v/>
      </c>
      <c r="J261" s="7" t="str">
        <f t="shared" si="243"/>
        <v/>
      </c>
      <c r="K261" s="9" t="str">
        <f t="shared" si="244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">
      <c r="A262" s="126"/>
      <c r="B262" s="4"/>
      <c r="C262" s="4"/>
      <c r="D262" s="7"/>
      <c r="E262" s="7"/>
      <c r="F262" s="8" t="str">
        <f t="shared" si="239"/>
        <v/>
      </c>
      <c r="G262" s="7" t="str">
        <f t="shared" si="240"/>
        <v/>
      </c>
      <c r="H262" s="5" t="str">
        <f t="shared" si="241"/>
        <v/>
      </c>
      <c r="I262" s="122" t="str">
        <f t="shared" si="242"/>
        <v/>
      </c>
      <c r="J262" s="7" t="str">
        <f t="shared" si="243"/>
        <v/>
      </c>
      <c r="K262" s="9" t="str">
        <f t="shared" si="244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">
      <c r="A263" s="126"/>
      <c r="B263" s="4"/>
      <c r="C263" s="4"/>
      <c r="D263" s="7"/>
      <c r="E263" s="7"/>
      <c r="F263" s="8" t="str">
        <f t="shared" si="239"/>
        <v/>
      </c>
      <c r="G263" s="7" t="str">
        <f t="shared" si="240"/>
        <v/>
      </c>
      <c r="H263" s="5" t="str">
        <f t="shared" si="241"/>
        <v/>
      </c>
      <c r="I263" s="122" t="str">
        <f t="shared" si="242"/>
        <v/>
      </c>
      <c r="J263" s="7" t="str">
        <f t="shared" si="243"/>
        <v/>
      </c>
      <c r="K263" s="9" t="str">
        <f t="shared" si="244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">
      <c r="A264" s="126"/>
      <c r="B264" s="4"/>
      <c r="C264" s="4"/>
      <c r="D264" s="7"/>
      <c r="E264" s="7"/>
      <c r="F264" s="8" t="str">
        <f t="shared" si="239"/>
        <v/>
      </c>
      <c r="G264" s="7" t="str">
        <f t="shared" si="240"/>
        <v/>
      </c>
      <c r="H264" s="5" t="str">
        <f t="shared" si="241"/>
        <v/>
      </c>
      <c r="I264" s="122" t="str">
        <f t="shared" si="242"/>
        <v/>
      </c>
      <c r="J264" s="7" t="str">
        <f t="shared" si="243"/>
        <v/>
      </c>
      <c r="K264" s="9" t="str">
        <f t="shared" si="244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">
      <c r="A265" s="126"/>
      <c r="B265" s="4"/>
      <c r="C265" s="4"/>
      <c r="D265" s="7"/>
      <c r="E265" s="7"/>
      <c r="F265" s="8" t="str">
        <f t="shared" si="239"/>
        <v/>
      </c>
      <c r="G265" s="7" t="str">
        <f t="shared" si="240"/>
        <v/>
      </c>
      <c r="H265" s="5" t="str">
        <f t="shared" si="241"/>
        <v/>
      </c>
      <c r="I265" s="122" t="str">
        <f t="shared" si="242"/>
        <v/>
      </c>
      <c r="J265" s="7" t="str">
        <f t="shared" si="243"/>
        <v/>
      </c>
      <c r="K265" s="9" t="str">
        <f t="shared" si="244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">
      <c r="A266" s="126"/>
      <c r="B266" s="4"/>
      <c r="C266" s="4"/>
      <c r="D266" s="7"/>
      <c r="E266" s="7"/>
      <c r="F266" s="8" t="str">
        <f t="shared" si="239"/>
        <v/>
      </c>
      <c r="G266" s="7" t="str">
        <f t="shared" si="240"/>
        <v/>
      </c>
      <c r="H266" s="5" t="str">
        <f t="shared" si="241"/>
        <v/>
      </c>
      <c r="I266" s="122" t="str">
        <f t="shared" si="242"/>
        <v/>
      </c>
      <c r="J266" s="7" t="str">
        <f t="shared" si="243"/>
        <v/>
      </c>
      <c r="K266" s="9" t="str">
        <f t="shared" si="244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">
      <c r="A267" s="126"/>
      <c r="B267" s="4"/>
      <c r="C267" s="4"/>
      <c r="D267" s="7"/>
      <c r="E267" s="7"/>
      <c r="F267" s="8" t="str">
        <f t="shared" si="239"/>
        <v/>
      </c>
      <c r="G267" s="7" t="str">
        <f t="shared" si="240"/>
        <v/>
      </c>
      <c r="H267" s="5" t="str">
        <f t="shared" si="241"/>
        <v/>
      </c>
      <c r="I267" s="122" t="str">
        <f t="shared" si="242"/>
        <v/>
      </c>
      <c r="J267" s="7" t="str">
        <f t="shared" si="243"/>
        <v/>
      </c>
      <c r="K267" s="9" t="str">
        <f t="shared" si="244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">
      <c r="A268" s="126"/>
      <c r="B268" s="4"/>
      <c r="C268" s="4"/>
      <c r="D268" s="7"/>
      <c r="E268" s="7"/>
      <c r="F268" s="8" t="str">
        <f t="shared" si="239"/>
        <v/>
      </c>
      <c r="G268" s="7" t="str">
        <f t="shared" si="240"/>
        <v/>
      </c>
      <c r="H268" s="5" t="str">
        <f t="shared" si="241"/>
        <v/>
      </c>
      <c r="I268" s="122" t="str">
        <f t="shared" si="242"/>
        <v/>
      </c>
      <c r="J268" s="7" t="str">
        <f t="shared" si="243"/>
        <v/>
      </c>
      <c r="K268" s="9" t="str">
        <f t="shared" si="244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">
      <c r="A269" s="126"/>
      <c r="B269" s="4"/>
      <c r="C269" s="4"/>
      <c r="D269" s="7"/>
      <c r="E269" s="7"/>
      <c r="F269" s="8" t="str">
        <f t="shared" si="239"/>
        <v/>
      </c>
      <c r="G269" s="7" t="str">
        <f t="shared" si="240"/>
        <v/>
      </c>
      <c r="H269" s="5" t="str">
        <f t="shared" si="241"/>
        <v/>
      </c>
      <c r="I269" s="122" t="str">
        <f t="shared" si="242"/>
        <v/>
      </c>
      <c r="J269" s="7" t="str">
        <f t="shared" si="243"/>
        <v/>
      </c>
      <c r="K269" s="9" t="str">
        <f t="shared" si="244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">
      <c r="A270" s="126"/>
      <c r="B270" s="4"/>
      <c r="C270" s="4"/>
      <c r="D270" s="7"/>
      <c r="E270" s="7"/>
      <c r="F270" s="8" t="str">
        <f t="shared" si="239"/>
        <v/>
      </c>
      <c r="G270" s="7" t="str">
        <f t="shared" si="240"/>
        <v/>
      </c>
      <c r="H270" s="5" t="str">
        <f t="shared" si="241"/>
        <v/>
      </c>
      <c r="I270" s="122" t="str">
        <f t="shared" si="242"/>
        <v/>
      </c>
      <c r="J270" s="7" t="str">
        <f t="shared" si="243"/>
        <v/>
      </c>
      <c r="K270" s="9" t="str">
        <f t="shared" si="244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">
      <c r="A271" s="126"/>
      <c r="B271" s="4"/>
      <c r="C271" s="4"/>
      <c r="D271" s="7"/>
      <c r="E271" s="7"/>
      <c r="F271" s="8" t="str">
        <f t="shared" si="239"/>
        <v/>
      </c>
      <c r="G271" s="7" t="str">
        <f t="shared" si="240"/>
        <v/>
      </c>
      <c r="H271" s="5" t="str">
        <f t="shared" si="241"/>
        <v/>
      </c>
      <c r="I271" s="122" t="str">
        <f t="shared" si="242"/>
        <v/>
      </c>
      <c r="J271" s="7" t="str">
        <f t="shared" si="243"/>
        <v/>
      </c>
      <c r="K271" s="9" t="str">
        <f t="shared" si="244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">
      <c r="A272" s="126"/>
      <c r="B272" s="4"/>
      <c r="C272" s="4"/>
      <c r="D272" s="7"/>
      <c r="E272" s="7"/>
      <c r="F272" s="8" t="str">
        <f t="shared" si="239"/>
        <v/>
      </c>
      <c r="G272" s="7" t="str">
        <f t="shared" si="240"/>
        <v/>
      </c>
      <c r="H272" s="5" t="str">
        <f t="shared" si="241"/>
        <v/>
      </c>
      <c r="I272" s="122" t="str">
        <f t="shared" si="242"/>
        <v/>
      </c>
      <c r="J272" s="7" t="str">
        <f t="shared" si="243"/>
        <v/>
      </c>
      <c r="K272" s="9" t="str">
        <f t="shared" si="244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">
      <c r="A273" s="126"/>
      <c r="B273" s="4"/>
      <c r="C273" s="4"/>
      <c r="D273" s="7"/>
      <c r="E273" s="7"/>
      <c r="F273" s="8" t="str">
        <f t="shared" si="239"/>
        <v/>
      </c>
      <c r="G273" s="7" t="str">
        <f t="shared" si="240"/>
        <v/>
      </c>
      <c r="H273" s="5" t="str">
        <f t="shared" si="241"/>
        <v/>
      </c>
      <c r="I273" s="122" t="str">
        <f t="shared" si="242"/>
        <v/>
      </c>
      <c r="J273" s="7" t="str">
        <f t="shared" si="243"/>
        <v/>
      </c>
      <c r="K273" s="9" t="str">
        <f t="shared" si="244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">
      <c r="A274" s="126"/>
      <c r="B274" s="4"/>
      <c r="C274" s="4"/>
      <c r="D274" s="7"/>
      <c r="E274" s="7"/>
      <c r="F274" s="8" t="str">
        <f t="shared" si="239"/>
        <v/>
      </c>
      <c r="G274" s="7" t="str">
        <f t="shared" si="240"/>
        <v/>
      </c>
      <c r="H274" s="5" t="str">
        <f t="shared" si="241"/>
        <v/>
      </c>
      <c r="I274" s="122" t="str">
        <f t="shared" si="242"/>
        <v/>
      </c>
      <c r="J274" s="7" t="str">
        <f t="shared" si="243"/>
        <v/>
      </c>
      <c r="K274" s="9" t="str">
        <f t="shared" si="244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">
      <c r="A275" s="126"/>
      <c r="B275" s="4"/>
      <c r="C275" s="4"/>
      <c r="D275" s="7"/>
      <c r="E275" s="7"/>
      <c r="F275" s="8" t="str">
        <f t="shared" si="239"/>
        <v/>
      </c>
      <c r="G275" s="7" t="str">
        <f t="shared" si="240"/>
        <v/>
      </c>
      <c r="H275" s="5" t="str">
        <f t="shared" si="241"/>
        <v/>
      </c>
      <c r="I275" s="122" t="str">
        <f t="shared" si="242"/>
        <v/>
      </c>
      <c r="J275" s="7" t="str">
        <f t="shared" si="243"/>
        <v/>
      </c>
      <c r="K275" s="9" t="str">
        <f t="shared" si="244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">
      <c r="A276" s="126"/>
      <c r="B276" s="4"/>
      <c r="C276" s="4"/>
      <c r="D276" s="7"/>
      <c r="E276" s="7"/>
      <c r="F276" s="8" t="str">
        <f t="shared" si="239"/>
        <v/>
      </c>
      <c r="G276" s="7" t="str">
        <f t="shared" si="240"/>
        <v/>
      </c>
      <c r="H276" s="5" t="str">
        <f t="shared" si="241"/>
        <v/>
      </c>
      <c r="I276" s="122" t="str">
        <f t="shared" si="242"/>
        <v/>
      </c>
      <c r="J276" s="7" t="str">
        <f t="shared" si="243"/>
        <v/>
      </c>
      <c r="K276" s="9" t="str">
        <f t="shared" si="244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">
      <c r="A277" s="126"/>
      <c r="B277" s="4"/>
      <c r="C277" s="4"/>
      <c r="D277" s="7"/>
      <c r="E277" s="7"/>
      <c r="F277" s="8" t="str">
        <f t="shared" si="239"/>
        <v/>
      </c>
      <c r="G277" s="7" t="str">
        <f t="shared" si="240"/>
        <v/>
      </c>
      <c r="H277" s="5" t="str">
        <f t="shared" si="241"/>
        <v/>
      </c>
      <c r="I277" s="122" t="str">
        <f t="shared" si="242"/>
        <v/>
      </c>
      <c r="J277" s="7" t="str">
        <f t="shared" si="243"/>
        <v/>
      </c>
      <c r="K277" s="9" t="str">
        <f t="shared" si="244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">
      <c r="A278" s="126"/>
      <c r="B278" s="4"/>
      <c r="C278" s="4"/>
      <c r="D278" s="7"/>
      <c r="E278" s="7"/>
      <c r="F278" s="8" t="str">
        <f t="shared" si="239"/>
        <v/>
      </c>
      <c r="G278" s="7" t="str">
        <f t="shared" si="240"/>
        <v/>
      </c>
      <c r="H278" s="5" t="str">
        <f t="shared" si="241"/>
        <v/>
      </c>
      <c r="I278" s="122" t="str">
        <f t="shared" si="242"/>
        <v/>
      </c>
      <c r="J278" s="7" t="str">
        <f t="shared" si="243"/>
        <v/>
      </c>
      <c r="K278" s="9" t="str">
        <f t="shared" si="244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">
      <c r="A279" s="126"/>
      <c r="B279" s="4"/>
      <c r="C279" s="4"/>
      <c r="D279" s="7"/>
      <c r="E279" s="7"/>
      <c r="F279" s="8" t="str">
        <f t="shared" si="239"/>
        <v/>
      </c>
      <c r="G279" s="7" t="str">
        <f t="shared" si="240"/>
        <v/>
      </c>
      <c r="H279" s="5" t="str">
        <f t="shared" si="241"/>
        <v/>
      </c>
      <c r="I279" s="122" t="str">
        <f t="shared" si="242"/>
        <v/>
      </c>
      <c r="J279" s="7" t="str">
        <f t="shared" si="243"/>
        <v/>
      </c>
      <c r="K279" s="9" t="str">
        <f t="shared" si="244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">
      <c r="A280" s="126"/>
      <c r="B280" s="4"/>
      <c r="C280" s="4"/>
      <c r="D280" s="7"/>
      <c r="E280" s="7"/>
      <c r="F280" s="8" t="str">
        <f t="shared" si="239"/>
        <v/>
      </c>
      <c r="G280" s="7" t="str">
        <f t="shared" si="240"/>
        <v/>
      </c>
      <c r="H280" s="5" t="str">
        <f t="shared" si="241"/>
        <v/>
      </c>
      <c r="I280" s="122" t="str">
        <f t="shared" si="242"/>
        <v/>
      </c>
      <c r="J280" s="7" t="str">
        <f t="shared" si="243"/>
        <v/>
      </c>
      <c r="K280" s="9" t="str">
        <f t="shared" si="244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">
      <c r="A281" s="126"/>
      <c r="B281" s="4"/>
      <c r="C281" s="4"/>
      <c r="D281" s="7"/>
      <c r="E281" s="7"/>
      <c r="F281" s="8" t="str">
        <f t="shared" si="239"/>
        <v/>
      </c>
      <c r="G281" s="7" t="str">
        <f t="shared" si="240"/>
        <v/>
      </c>
      <c r="H281" s="5" t="str">
        <f t="shared" si="241"/>
        <v/>
      </c>
      <c r="I281" s="122" t="str">
        <f t="shared" si="242"/>
        <v/>
      </c>
      <c r="J281" s="7" t="str">
        <f t="shared" si="243"/>
        <v/>
      </c>
      <c r="K281" s="9" t="str">
        <f t="shared" si="244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">
      <c r="A282" s="126"/>
      <c r="B282" s="4"/>
      <c r="C282" s="4"/>
      <c r="D282" s="7"/>
      <c r="E282" s="7"/>
      <c r="F282" s="8" t="str">
        <f t="shared" si="239"/>
        <v/>
      </c>
      <c r="G282" s="7" t="str">
        <f t="shared" si="240"/>
        <v/>
      </c>
      <c r="H282" s="5" t="str">
        <f t="shared" si="241"/>
        <v/>
      </c>
      <c r="I282" s="122" t="str">
        <f t="shared" si="242"/>
        <v/>
      </c>
      <c r="J282" s="7" t="str">
        <f t="shared" si="243"/>
        <v/>
      </c>
      <c r="K282" s="9" t="str">
        <f t="shared" si="244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">
      <c r="A283" s="126"/>
      <c r="B283" s="4"/>
      <c r="C283" s="4"/>
      <c r="D283" s="7"/>
      <c r="E283" s="7"/>
      <c r="F283" s="8" t="str">
        <f t="shared" si="239"/>
        <v/>
      </c>
      <c r="G283" s="7" t="str">
        <f t="shared" si="240"/>
        <v/>
      </c>
      <c r="H283" s="5" t="str">
        <f t="shared" si="241"/>
        <v/>
      </c>
      <c r="I283" s="122" t="str">
        <f t="shared" si="242"/>
        <v/>
      </c>
      <c r="J283" s="7" t="str">
        <f t="shared" si="243"/>
        <v/>
      </c>
      <c r="K283" s="9" t="str">
        <f t="shared" si="244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">
      <c r="A284" s="126"/>
      <c r="B284" s="4"/>
      <c r="C284" s="4"/>
      <c r="D284" s="7"/>
      <c r="E284" s="7"/>
      <c r="F284" s="8" t="str">
        <f t="shared" si="239"/>
        <v/>
      </c>
      <c r="G284" s="7" t="str">
        <f t="shared" si="240"/>
        <v/>
      </c>
      <c r="H284" s="5" t="str">
        <f t="shared" si="241"/>
        <v/>
      </c>
      <c r="I284" s="122" t="str">
        <f t="shared" si="242"/>
        <v/>
      </c>
      <c r="J284" s="7" t="str">
        <f t="shared" si="243"/>
        <v/>
      </c>
      <c r="K284" s="9" t="str">
        <f t="shared" si="244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">
      <c r="A285" s="126"/>
      <c r="B285" s="4"/>
      <c r="C285" s="4"/>
      <c r="D285" s="7"/>
      <c r="E285" s="7"/>
      <c r="F285" s="8" t="str">
        <f t="shared" si="239"/>
        <v/>
      </c>
      <c r="G285" s="7" t="str">
        <f t="shared" si="240"/>
        <v/>
      </c>
      <c r="H285" s="5" t="str">
        <f t="shared" si="241"/>
        <v/>
      </c>
      <c r="I285" s="122" t="str">
        <f t="shared" si="242"/>
        <v/>
      </c>
      <c r="J285" s="7" t="str">
        <f t="shared" si="243"/>
        <v/>
      </c>
      <c r="K285" s="9" t="str">
        <f t="shared" si="244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">
      <c r="A286" s="126"/>
      <c r="B286" s="4"/>
      <c r="C286" s="4"/>
      <c r="D286" s="7"/>
      <c r="E286" s="7"/>
      <c r="F286" s="8" t="str">
        <f t="shared" si="239"/>
        <v/>
      </c>
      <c r="G286" s="7" t="str">
        <f t="shared" si="240"/>
        <v/>
      </c>
      <c r="H286" s="5" t="str">
        <f t="shared" si="241"/>
        <v/>
      </c>
      <c r="I286" s="122" t="str">
        <f t="shared" si="242"/>
        <v/>
      </c>
      <c r="J286" s="7" t="str">
        <f t="shared" si="243"/>
        <v/>
      </c>
      <c r="K286" s="9" t="str">
        <f t="shared" si="244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">
      <c r="A287" s="126"/>
      <c r="B287" s="4"/>
      <c r="C287" s="4"/>
      <c r="D287" s="7"/>
      <c r="E287" s="7"/>
      <c r="F287" s="8" t="str">
        <f t="shared" si="239"/>
        <v/>
      </c>
      <c r="G287" s="7" t="str">
        <f t="shared" si="240"/>
        <v/>
      </c>
      <c r="H287" s="5" t="str">
        <f t="shared" si="241"/>
        <v/>
      </c>
      <c r="I287" s="122" t="str">
        <f t="shared" si="242"/>
        <v/>
      </c>
      <c r="J287" s="7" t="str">
        <f t="shared" si="243"/>
        <v/>
      </c>
      <c r="K287" s="9" t="str">
        <f t="shared" si="244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">
      <c r="A288" s="126"/>
      <c r="B288" s="4"/>
      <c r="C288" s="4"/>
      <c r="D288" s="7"/>
      <c r="E288" s="7"/>
      <c r="F288" s="8" t="str">
        <f t="shared" ref="F288:F351" si="245">IF(ISBLANK(B288),"",IF(I288="L","Baixa",IF(I288="A","Média",IF(I288="","","Alta"))))</f>
        <v/>
      </c>
      <c r="G288" s="7" t="str">
        <f t="shared" ref="G288:G351" si="246">CONCATENATE(B288,I288)</f>
        <v/>
      </c>
      <c r="H288" s="5" t="str">
        <f t="shared" ref="H288:H351" si="247">IF(ISBLANK(B288),"",IF(B288="ALI",IF(I288="L",7,IF(I288="A",10,15)),IF(B288="AIE",IF(I288="L",5,IF(I288="A",7,10)),IF(B288="SE",IF(I288="L",4,IF(I288="A",5,7)),IF(OR(B288="EE",B288="CE"),IF(I288="L",3,IF(I288="A",4,6)),0)))))</f>
        <v/>
      </c>
      <c r="I288" s="122" t="str">
        <f t="shared" ref="I288:I351" si="248">IF(OR(ISBLANK(D288),ISBLANK(E288)),IF(OR(B288="ALI",B288="AIE"),"L",IF(OR(B288="EE",B288="SE",B288="CE"),"A","")),IF(B288="EE",IF(E288&gt;=3,IF(D288&gt;=5,"H","A"),IF(E288&gt;=2,IF(D288&gt;=16,"H",IF(D288&lt;=4,"L","A")),IF(D288&lt;=15,"L","A"))),IF(OR(B288="SE",B288="CE"),IF(E288&gt;=4,IF(D288&gt;=6,"H","A"),IF(E288&gt;=2,IF(D288&gt;=20,"H",IF(D288&lt;=5,"L","A")),IF(D288&lt;=19,"L","A"))),IF(OR(B288="ALI",B288="AIE"),IF(E288&gt;=6,IF(D288&gt;=20,"H","A"),IF(E288&gt;=2,IF(D288&gt;=51,"H",IF(D288&lt;=19,"L","A")),IF(D288&lt;=50,"L","A"))),""))))</f>
        <v/>
      </c>
      <c r="J288" s="7" t="str">
        <f t="shared" ref="J288:J351" si="249">CONCATENATE(B288,C288)</f>
        <v/>
      </c>
      <c r="K288" s="9" t="str">
        <f t="shared" si="244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">
      <c r="A289" s="126"/>
      <c r="B289" s="4"/>
      <c r="C289" s="4"/>
      <c r="D289" s="7"/>
      <c r="E289" s="7"/>
      <c r="F289" s="8" t="str">
        <f t="shared" si="245"/>
        <v/>
      </c>
      <c r="G289" s="7" t="str">
        <f t="shared" si="246"/>
        <v/>
      </c>
      <c r="H289" s="5" t="str">
        <f t="shared" si="247"/>
        <v/>
      </c>
      <c r="I289" s="122" t="str">
        <f t="shared" si="248"/>
        <v/>
      </c>
      <c r="J289" s="7" t="str">
        <f t="shared" si="249"/>
        <v/>
      </c>
      <c r="K289" s="9" t="str">
        <f t="shared" si="244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">
      <c r="A290" s="126"/>
      <c r="B290" s="4"/>
      <c r="C290" s="4"/>
      <c r="D290" s="7"/>
      <c r="E290" s="7"/>
      <c r="F290" s="8" t="str">
        <f t="shared" si="245"/>
        <v/>
      </c>
      <c r="G290" s="7" t="str">
        <f t="shared" si="246"/>
        <v/>
      </c>
      <c r="H290" s="5" t="str">
        <f t="shared" si="247"/>
        <v/>
      </c>
      <c r="I290" s="122" t="str">
        <f t="shared" si="248"/>
        <v/>
      </c>
      <c r="J290" s="7" t="str">
        <f t="shared" si="249"/>
        <v/>
      </c>
      <c r="K290" s="9" t="str">
        <f t="shared" ref="K290:K353" si="250">IF(OR(H290="",H290=0),L290,H290)</f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">
      <c r="A291" s="126"/>
      <c r="B291" s="4"/>
      <c r="C291" s="4"/>
      <c r="D291" s="7"/>
      <c r="E291" s="7"/>
      <c r="F291" s="8" t="str">
        <f t="shared" si="245"/>
        <v/>
      </c>
      <c r="G291" s="7" t="str">
        <f t="shared" si="246"/>
        <v/>
      </c>
      <c r="H291" s="5" t="str">
        <f t="shared" si="247"/>
        <v/>
      </c>
      <c r="I291" s="122" t="str">
        <f t="shared" si="248"/>
        <v/>
      </c>
      <c r="J291" s="7" t="str">
        <f t="shared" si="249"/>
        <v/>
      </c>
      <c r="K291" s="9" t="str">
        <f t="shared" si="250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">
      <c r="A292" s="126"/>
      <c r="B292" s="4"/>
      <c r="C292" s="4"/>
      <c r="D292" s="7"/>
      <c r="E292" s="7"/>
      <c r="F292" s="8" t="str">
        <f t="shared" si="245"/>
        <v/>
      </c>
      <c r="G292" s="7" t="str">
        <f t="shared" si="246"/>
        <v/>
      </c>
      <c r="H292" s="5" t="str">
        <f t="shared" si="247"/>
        <v/>
      </c>
      <c r="I292" s="122" t="str">
        <f t="shared" si="248"/>
        <v/>
      </c>
      <c r="J292" s="7" t="str">
        <f t="shared" si="249"/>
        <v/>
      </c>
      <c r="K292" s="9" t="str">
        <f t="shared" si="250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">
      <c r="A293" s="126"/>
      <c r="B293" s="4"/>
      <c r="C293" s="4"/>
      <c r="D293" s="7"/>
      <c r="E293" s="7"/>
      <c r="F293" s="8" t="str">
        <f t="shared" si="245"/>
        <v/>
      </c>
      <c r="G293" s="7" t="str">
        <f t="shared" si="246"/>
        <v/>
      </c>
      <c r="H293" s="5" t="str">
        <f t="shared" si="247"/>
        <v/>
      </c>
      <c r="I293" s="122" t="str">
        <f t="shared" si="248"/>
        <v/>
      </c>
      <c r="J293" s="7" t="str">
        <f t="shared" si="249"/>
        <v/>
      </c>
      <c r="K293" s="9" t="str">
        <f t="shared" si="250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">
      <c r="A294" s="126"/>
      <c r="B294" s="4"/>
      <c r="C294" s="4"/>
      <c r="D294" s="7"/>
      <c r="E294" s="7"/>
      <c r="F294" s="8" t="str">
        <f t="shared" si="245"/>
        <v/>
      </c>
      <c r="G294" s="7" t="str">
        <f t="shared" si="246"/>
        <v/>
      </c>
      <c r="H294" s="5" t="str">
        <f t="shared" si="247"/>
        <v/>
      </c>
      <c r="I294" s="122" t="str">
        <f t="shared" si="248"/>
        <v/>
      </c>
      <c r="J294" s="7" t="str">
        <f t="shared" si="249"/>
        <v/>
      </c>
      <c r="K294" s="9" t="str">
        <f t="shared" si="250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">
      <c r="A295" s="126"/>
      <c r="B295" s="4"/>
      <c r="C295" s="4"/>
      <c r="D295" s="7"/>
      <c r="E295" s="7"/>
      <c r="F295" s="8" t="str">
        <f t="shared" si="245"/>
        <v/>
      </c>
      <c r="G295" s="7" t="str">
        <f t="shared" si="246"/>
        <v/>
      </c>
      <c r="H295" s="5" t="str">
        <f t="shared" si="247"/>
        <v/>
      </c>
      <c r="I295" s="122" t="str">
        <f t="shared" si="248"/>
        <v/>
      </c>
      <c r="J295" s="7" t="str">
        <f t="shared" si="249"/>
        <v/>
      </c>
      <c r="K295" s="9" t="str">
        <f t="shared" si="250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">
      <c r="A296" s="126"/>
      <c r="B296" s="4"/>
      <c r="C296" s="4"/>
      <c r="D296" s="7"/>
      <c r="E296" s="7"/>
      <c r="F296" s="8" t="str">
        <f t="shared" si="245"/>
        <v/>
      </c>
      <c r="G296" s="7" t="str">
        <f t="shared" si="246"/>
        <v/>
      </c>
      <c r="H296" s="5" t="str">
        <f t="shared" si="247"/>
        <v/>
      </c>
      <c r="I296" s="122" t="str">
        <f t="shared" si="248"/>
        <v/>
      </c>
      <c r="J296" s="7" t="str">
        <f t="shared" si="249"/>
        <v/>
      </c>
      <c r="K296" s="9" t="str">
        <f t="shared" si="250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">
      <c r="A297" s="126"/>
      <c r="B297" s="4"/>
      <c r="C297" s="4"/>
      <c r="D297" s="7"/>
      <c r="E297" s="7"/>
      <c r="F297" s="8" t="str">
        <f t="shared" si="245"/>
        <v/>
      </c>
      <c r="G297" s="7" t="str">
        <f t="shared" si="246"/>
        <v/>
      </c>
      <c r="H297" s="5" t="str">
        <f t="shared" si="247"/>
        <v/>
      </c>
      <c r="I297" s="122" t="str">
        <f t="shared" si="248"/>
        <v/>
      </c>
      <c r="J297" s="7" t="str">
        <f t="shared" si="249"/>
        <v/>
      </c>
      <c r="K297" s="9" t="str">
        <f t="shared" si="250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">
      <c r="A298" s="126"/>
      <c r="B298" s="4"/>
      <c r="C298" s="4"/>
      <c r="D298" s="7"/>
      <c r="E298" s="7"/>
      <c r="F298" s="8" t="str">
        <f t="shared" si="245"/>
        <v/>
      </c>
      <c r="G298" s="7" t="str">
        <f t="shared" si="246"/>
        <v/>
      </c>
      <c r="H298" s="5" t="str">
        <f t="shared" si="247"/>
        <v/>
      </c>
      <c r="I298" s="122" t="str">
        <f t="shared" si="248"/>
        <v/>
      </c>
      <c r="J298" s="7" t="str">
        <f t="shared" si="249"/>
        <v/>
      </c>
      <c r="K298" s="9" t="str">
        <f t="shared" si="250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">
      <c r="A299" s="126"/>
      <c r="B299" s="4"/>
      <c r="C299" s="4"/>
      <c r="D299" s="7"/>
      <c r="E299" s="7"/>
      <c r="F299" s="8" t="str">
        <f t="shared" si="245"/>
        <v/>
      </c>
      <c r="G299" s="7" t="str">
        <f t="shared" si="246"/>
        <v/>
      </c>
      <c r="H299" s="5" t="str">
        <f t="shared" si="247"/>
        <v/>
      </c>
      <c r="I299" s="122" t="str">
        <f t="shared" si="248"/>
        <v/>
      </c>
      <c r="J299" s="7" t="str">
        <f t="shared" si="249"/>
        <v/>
      </c>
      <c r="K299" s="9" t="str">
        <f t="shared" si="250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">
      <c r="A300" s="126"/>
      <c r="B300" s="4"/>
      <c r="C300" s="4"/>
      <c r="D300" s="7"/>
      <c r="E300" s="7"/>
      <c r="F300" s="8" t="str">
        <f t="shared" si="245"/>
        <v/>
      </c>
      <c r="G300" s="7" t="str">
        <f t="shared" si="246"/>
        <v/>
      </c>
      <c r="H300" s="5" t="str">
        <f t="shared" si="247"/>
        <v/>
      </c>
      <c r="I300" s="122" t="str">
        <f t="shared" si="248"/>
        <v/>
      </c>
      <c r="J300" s="7" t="str">
        <f t="shared" si="249"/>
        <v/>
      </c>
      <c r="K300" s="9" t="str">
        <f t="shared" si="250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">
      <c r="A301" s="126"/>
      <c r="B301" s="4"/>
      <c r="C301" s="4"/>
      <c r="D301" s="7"/>
      <c r="E301" s="7"/>
      <c r="F301" s="8" t="str">
        <f t="shared" si="245"/>
        <v/>
      </c>
      <c r="G301" s="7" t="str">
        <f t="shared" si="246"/>
        <v/>
      </c>
      <c r="H301" s="5" t="str">
        <f t="shared" si="247"/>
        <v/>
      </c>
      <c r="I301" s="122" t="str">
        <f t="shared" si="248"/>
        <v/>
      </c>
      <c r="J301" s="7" t="str">
        <f t="shared" si="249"/>
        <v/>
      </c>
      <c r="K301" s="9" t="str">
        <f t="shared" si="250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">
      <c r="A302" s="126"/>
      <c r="B302" s="4"/>
      <c r="C302" s="4"/>
      <c r="D302" s="7"/>
      <c r="E302" s="7"/>
      <c r="F302" s="8" t="str">
        <f t="shared" si="245"/>
        <v/>
      </c>
      <c r="G302" s="7" t="str">
        <f t="shared" si="246"/>
        <v/>
      </c>
      <c r="H302" s="5" t="str">
        <f t="shared" si="247"/>
        <v/>
      </c>
      <c r="I302" s="122" t="str">
        <f t="shared" si="248"/>
        <v/>
      </c>
      <c r="J302" s="7" t="str">
        <f t="shared" si="249"/>
        <v/>
      </c>
      <c r="K302" s="9" t="str">
        <f t="shared" si="250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">
      <c r="A303" s="126"/>
      <c r="B303" s="4"/>
      <c r="C303" s="4"/>
      <c r="D303" s="7"/>
      <c r="E303" s="7"/>
      <c r="F303" s="8" t="str">
        <f t="shared" si="245"/>
        <v/>
      </c>
      <c r="G303" s="7" t="str">
        <f t="shared" si="246"/>
        <v/>
      </c>
      <c r="H303" s="5" t="str">
        <f t="shared" si="247"/>
        <v/>
      </c>
      <c r="I303" s="122" t="str">
        <f t="shared" si="248"/>
        <v/>
      </c>
      <c r="J303" s="7" t="str">
        <f t="shared" si="249"/>
        <v/>
      </c>
      <c r="K303" s="9" t="str">
        <f t="shared" si="250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">
      <c r="A304" s="126"/>
      <c r="B304" s="4"/>
      <c r="C304" s="4"/>
      <c r="D304" s="7"/>
      <c r="E304" s="7"/>
      <c r="F304" s="8" t="str">
        <f t="shared" si="245"/>
        <v/>
      </c>
      <c r="G304" s="7" t="str">
        <f t="shared" si="246"/>
        <v/>
      </c>
      <c r="H304" s="5" t="str">
        <f t="shared" si="247"/>
        <v/>
      </c>
      <c r="I304" s="122" t="str">
        <f t="shared" si="248"/>
        <v/>
      </c>
      <c r="J304" s="7" t="str">
        <f t="shared" si="249"/>
        <v/>
      </c>
      <c r="K304" s="9" t="str">
        <f t="shared" si="250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">
      <c r="A305" s="126"/>
      <c r="B305" s="4"/>
      <c r="C305" s="4"/>
      <c r="D305" s="7"/>
      <c r="E305" s="7"/>
      <c r="F305" s="8" t="str">
        <f t="shared" si="245"/>
        <v/>
      </c>
      <c r="G305" s="7" t="str">
        <f t="shared" si="246"/>
        <v/>
      </c>
      <c r="H305" s="5" t="str">
        <f t="shared" si="247"/>
        <v/>
      </c>
      <c r="I305" s="122" t="str">
        <f t="shared" si="248"/>
        <v/>
      </c>
      <c r="J305" s="7" t="str">
        <f t="shared" si="249"/>
        <v/>
      </c>
      <c r="K305" s="9" t="str">
        <f t="shared" si="250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">
      <c r="A306" s="126"/>
      <c r="B306" s="4"/>
      <c r="C306" s="4"/>
      <c r="D306" s="7"/>
      <c r="E306" s="7"/>
      <c r="F306" s="8" t="str">
        <f t="shared" si="245"/>
        <v/>
      </c>
      <c r="G306" s="7" t="str">
        <f t="shared" si="246"/>
        <v/>
      </c>
      <c r="H306" s="5" t="str">
        <f t="shared" si="247"/>
        <v/>
      </c>
      <c r="I306" s="122" t="str">
        <f t="shared" si="248"/>
        <v/>
      </c>
      <c r="J306" s="7" t="str">
        <f t="shared" si="249"/>
        <v/>
      </c>
      <c r="K306" s="9" t="str">
        <f t="shared" si="250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">
      <c r="A307" s="126"/>
      <c r="B307" s="4"/>
      <c r="C307" s="4"/>
      <c r="D307" s="7"/>
      <c r="E307" s="7"/>
      <c r="F307" s="8" t="str">
        <f t="shared" si="245"/>
        <v/>
      </c>
      <c r="G307" s="7" t="str">
        <f t="shared" si="246"/>
        <v/>
      </c>
      <c r="H307" s="5" t="str">
        <f t="shared" si="247"/>
        <v/>
      </c>
      <c r="I307" s="122" t="str">
        <f t="shared" si="248"/>
        <v/>
      </c>
      <c r="J307" s="7" t="str">
        <f t="shared" si="249"/>
        <v/>
      </c>
      <c r="K307" s="9" t="str">
        <f t="shared" si="250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">
      <c r="A308" s="126"/>
      <c r="B308" s="4"/>
      <c r="C308" s="4"/>
      <c r="D308" s="7"/>
      <c r="E308" s="7"/>
      <c r="F308" s="8" t="str">
        <f t="shared" si="245"/>
        <v/>
      </c>
      <c r="G308" s="7" t="str">
        <f t="shared" si="246"/>
        <v/>
      </c>
      <c r="H308" s="5" t="str">
        <f t="shared" si="247"/>
        <v/>
      </c>
      <c r="I308" s="122" t="str">
        <f t="shared" si="248"/>
        <v/>
      </c>
      <c r="J308" s="7" t="str">
        <f t="shared" si="249"/>
        <v/>
      </c>
      <c r="K308" s="9" t="str">
        <f t="shared" si="250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">
      <c r="A309" s="126"/>
      <c r="B309" s="4"/>
      <c r="C309" s="4"/>
      <c r="D309" s="7"/>
      <c r="E309" s="7"/>
      <c r="F309" s="8" t="str">
        <f t="shared" si="245"/>
        <v/>
      </c>
      <c r="G309" s="7" t="str">
        <f t="shared" si="246"/>
        <v/>
      </c>
      <c r="H309" s="5" t="str">
        <f t="shared" si="247"/>
        <v/>
      </c>
      <c r="I309" s="122" t="str">
        <f t="shared" si="248"/>
        <v/>
      </c>
      <c r="J309" s="7" t="str">
        <f t="shared" si="249"/>
        <v/>
      </c>
      <c r="K309" s="9" t="str">
        <f t="shared" si="250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">
      <c r="A310" s="126"/>
      <c r="B310" s="4"/>
      <c r="C310" s="4"/>
      <c r="D310" s="7"/>
      <c r="E310" s="7"/>
      <c r="F310" s="8" t="str">
        <f t="shared" si="245"/>
        <v/>
      </c>
      <c r="G310" s="7" t="str">
        <f t="shared" si="246"/>
        <v/>
      </c>
      <c r="H310" s="5" t="str">
        <f t="shared" si="247"/>
        <v/>
      </c>
      <c r="I310" s="122" t="str">
        <f t="shared" si="248"/>
        <v/>
      </c>
      <c r="J310" s="7" t="str">
        <f t="shared" si="249"/>
        <v/>
      </c>
      <c r="K310" s="9" t="str">
        <f t="shared" si="250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">
      <c r="A311" s="126"/>
      <c r="B311" s="4"/>
      <c r="C311" s="4"/>
      <c r="D311" s="7"/>
      <c r="E311" s="7"/>
      <c r="F311" s="8" t="str">
        <f t="shared" si="245"/>
        <v/>
      </c>
      <c r="G311" s="7" t="str">
        <f t="shared" si="246"/>
        <v/>
      </c>
      <c r="H311" s="5" t="str">
        <f t="shared" si="247"/>
        <v/>
      </c>
      <c r="I311" s="122" t="str">
        <f t="shared" si="248"/>
        <v/>
      </c>
      <c r="J311" s="7" t="str">
        <f t="shared" si="249"/>
        <v/>
      </c>
      <c r="K311" s="9" t="str">
        <f t="shared" si="250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">
      <c r="A312" s="126"/>
      <c r="B312" s="4"/>
      <c r="C312" s="4"/>
      <c r="D312" s="7"/>
      <c r="E312" s="7"/>
      <c r="F312" s="8" t="str">
        <f t="shared" si="245"/>
        <v/>
      </c>
      <c r="G312" s="7" t="str">
        <f t="shared" si="246"/>
        <v/>
      </c>
      <c r="H312" s="5" t="str">
        <f t="shared" si="247"/>
        <v/>
      </c>
      <c r="I312" s="122" t="str">
        <f t="shared" si="248"/>
        <v/>
      </c>
      <c r="J312" s="7" t="str">
        <f t="shared" si="249"/>
        <v/>
      </c>
      <c r="K312" s="9" t="str">
        <f t="shared" si="250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">
      <c r="A313" s="126"/>
      <c r="B313" s="4"/>
      <c r="C313" s="4"/>
      <c r="D313" s="7"/>
      <c r="E313" s="7"/>
      <c r="F313" s="8" t="str">
        <f t="shared" si="245"/>
        <v/>
      </c>
      <c r="G313" s="7" t="str">
        <f t="shared" si="246"/>
        <v/>
      </c>
      <c r="H313" s="5" t="str">
        <f t="shared" si="247"/>
        <v/>
      </c>
      <c r="I313" s="122" t="str">
        <f t="shared" si="248"/>
        <v/>
      </c>
      <c r="J313" s="7" t="str">
        <f t="shared" si="249"/>
        <v/>
      </c>
      <c r="K313" s="9" t="str">
        <f t="shared" si="250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">
      <c r="A314" s="126"/>
      <c r="B314" s="4"/>
      <c r="C314" s="4"/>
      <c r="D314" s="7"/>
      <c r="E314" s="7"/>
      <c r="F314" s="8" t="str">
        <f t="shared" si="245"/>
        <v/>
      </c>
      <c r="G314" s="7" t="str">
        <f t="shared" si="246"/>
        <v/>
      </c>
      <c r="H314" s="5" t="str">
        <f t="shared" si="247"/>
        <v/>
      </c>
      <c r="I314" s="122" t="str">
        <f t="shared" si="248"/>
        <v/>
      </c>
      <c r="J314" s="7" t="str">
        <f t="shared" si="249"/>
        <v/>
      </c>
      <c r="K314" s="9" t="str">
        <f t="shared" si="250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">
      <c r="A315" s="126"/>
      <c r="B315" s="4"/>
      <c r="C315" s="4"/>
      <c r="D315" s="7"/>
      <c r="E315" s="7"/>
      <c r="F315" s="8" t="str">
        <f t="shared" si="245"/>
        <v/>
      </c>
      <c r="G315" s="7" t="str">
        <f t="shared" si="246"/>
        <v/>
      </c>
      <c r="H315" s="5" t="str">
        <f t="shared" si="247"/>
        <v/>
      </c>
      <c r="I315" s="122" t="str">
        <f t="shared" si="248"/>
        <v/>
      </c>
      <c r="J315" s="7" t="str">
        <f t="shared" si="249"/>
        <v/>
      </c>
      <c r="K315" s="9" t="str">
        <f t="shared" si="250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">
      <c r="A316" s="126"/>
      <c r="B316" s="4"/>
      <c r="C316" s="4"/>
      <c r="D316" s="7"/>
      <c r="E316" s="7"/>
      <c r="F316" s="8" t="str">
        <f t="shared" si="245"/>
        <v/>
      </c>
      <c r="G316" s="7" t="str">
        <f t="shared" si="246"/>
        <v/>
      </c>
      <c r="H316" s="5" t="str">
        <f t="shared" si="247"/>
        <v/>
      </c>
      <c r="I316" s="122" t="str">
        <f t="shared" si="248"/>
        <v/>
      </c>
      <c r="J316" s="7" t="str">
        <f t="shared" si="249"/>
        <v/>
      </c>
      <c r="K316" s="9" t="str">
        <f t="shared" si="250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">
      <c r="A317" s="126"/>
      <c r="B317" s="4"/>
      <c r="C317" s="4"/>
      <c r="D317" s="7"/>
      <c r="E317" s="7"/>
      <c r="F317" s="8" t="str">
        <f t="shared" si="245"/>
        <v/>
      </c>
      <c r="G317" s="7" t="str">
        <f t="shared" si="246"/>
        <v/>
      </c>
      <c r="H317" s="5" t="str">
        <f t="shared" si="247"/>
        <v/>
      </c>
      <c r="I317" s="122" t="str">
        <f t="shared" si="248"/>
        <v/>
      </c>
      <c r="J317" s="7" t="str">
        <f t="shared" si="249"/>
        <v/>
      </c>
      <c r="K317" s="9" t="str">
        <f t="shared" si="250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">
      <c r="A318" s="126"/>
      <c r="B318" s="4"/>
      <c r="C318" s="4"/>
      <c r="D318" s="7"/>
      <c r="E318" s="7"/>
      <c r="F318" s="8" t="str">
        <f t="shared" si="245"/>
        <v/>
      </c>
      <c r="G318" s="7" t="str">
        <f t="shared" si="246"/>
        <v/>
      </c>
      <c r="H318" s="5" t="str">
        <f t="shared" si="247"/>
        <v/>
      </c>
      <c r="I318" s="122" t="str">
        <f t="shared" si="248"/>
        <v/>
      </c>
      <c r="J318" s="7" t="str">
        <f t="shared" si="249"/>
        <v/>
      </c>
      <c r="K318" s="9" t="str">
        <f t="shared" si="250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">
      <c r="A319" s="126"/>
      <c r="B319" s="4"/>
      <c r="C319" s="4"/>
      <c r="D319" s="7"/>
      <c r="E319" s="7"/>
      <c r="F319" s="8" t="str">
        <f t="shared" si="245"/>
        <v/>
      </c>
      <c r="G319" s="7" t="str">
        <f t="shared" si="246"/>
        <v/>
      </c>
      <c r="H319" s="5" t="str">
        <f t="shared" si="247"/>
        <v/>
      </c>
      <c r="I319" s="122" t="str">
        <f t="shared" si="248"/>
        <v/>
      </c>
      <c r="J319" s="7" t="str">
        <f t="shared" si="249"/>
        <v/>
      </c>
      <c r="K319" s="9" t="str">
        <f t="shared" si="250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">
      <c r="A320" s="126"/>
      <c r="B320" s="4"/>
      <c r="C320" s="4"/>
      <c r="D320" s="7"/>
      <c r="E320" s="7"/>
      <c r="F320" s="8" t="str">
        <f t="shared" si="245"/>
        <v/>
      </c>
      <c r="G320" s="7" t="str">
        <f t="shared" si="246"/>
        <v/>
      </c>
      <c r="H320" s="5" t="str">
        <f t="shared" si="247"/>
        <v/>
      </c>
      <c r="I320" s="122" t="str">
        <f t="shared" si="248"/>
        <v/>
      </c>
      <c r="J320" s="7" t="str">
        <f t="shared" si="249"/>
        <v/>
      </c>
      <c r="K320" s="9" t="str">
        <f t="shared" si="250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">
      <c r="A321" s="126"/>
      <c r="B321" s="4"/>
      <c r="C321" s="4"/>
      <c r="D321" s="7"/>
      <c r="E321" s="7"/>
      <c r="F321" s="8" t="str">
        <f t="shared" si="245"/>
        <v/>
      </c>
      <c r="G321" s="7" t="str">
        <f t="shared" si="246"/>
        <v/>
      </c>
      <c r="H321" s="5" t="str">
        <f t="shared" si="247"/>
        <v/>
      </c>
      <c r="I321" s="122" t="str">
        <f t="shared" si="248"/>
        <v/>
      </c>
      <c r="J321" s="7" t="str">
        <f t="shared" si="249"/>
        <v/>
      </c>
      <c r="K321" s="9" t="str">
        <f t="shared" si="250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">
      <c r="A322" s="126"/>
      <c r="B322" s="4"/>
      <c r="C322" s="4"/>
      <c r="D322" s="7"/>
      <c r="E322" s="7"/>
      <c r="F322" s="8" t="str">
        <f t="shared" si="245"/>
        <v/>
      </c>
      <c r="G322" s="7" t="str">
        <f t="shared" si="246"/>
        <v/>
      </c>
      <c r="H322" s="5" t="str">
        <f t="shared" si="247"/>
        <v/>
      </c>
      <c r="I322" s="122" t="str">
        <f t="shared" si="248"/>
        <v/>
      </c>
      <c r="J322" s="7" t="str">
        <f t="shared" si="249"/>
        <v/>
      </c>
      <c r="K322" s="9" t="str">
        <f t="shared" si="250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">
      <c r="A323" s="126"/>
      <c r="B323" s="4"/>
      <c r="C323" s="4"/>
      <c r="D323" s="7"/>
      <c r="E323" s="7"/>
      <c r="F323" s="8" t="str">
        <f t="shared" si="245"/>
        <v/>
      </c>
      <c r="G323" s="7" t="str">
        <f t="shared" si="246"/>
        <v/>
      </c>
      <c r="H323" s="5" t="str">
        <f t="shared" si="247"/>
        <v/>
      </c>
      <c r="I323" s="122" t="str">
        <f t="shared" si="248"/>
        <v/>
      </c>
      <c r="J323" s="7" t="str">
        <f t="shared" si="249"/>
        <v/>
      </c>
      <c r="K323" s="9" t="str">
        <f t="shared" si="250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">
      <c r="A324" s="126"/>
      <c r="B324" s="4"/>
      <c r="C324" s="4"/>
      <c r="D324" s="7"/>
      <c r="E324" s="7"/>
      <c r="F324" s="8" t="str">
        <f t="shared" si="245"/>
        <v/>
      </c>
      <c r="G324" s="7" t="str">
        <f t="shared" si="246"/>
        <v/>
      </c>
      <c r="H324" s="5" t="str">
        <f t="shared" si="247"/>
        <v/>
      </c>
      <c r="I324" s="122" t="str">
        <f t="shared" si="248"/>
        <v/>
      </c>
      <c r="J324" s="7" t="str">
        <f t="shared" si="249"/>
        <v/>
      </c>
      <c r="K324" s="9" t="str">
        <f t="shared" si="250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">
      <c r="A325" s="126"/>
      <c r="B325" s="4"/>
      <c r="C325" s="4"/>
      <c r="D325" s="7"/>
      <c r="E325" s="7"/>
      <c r="F325" s="8" t="str">
        <f t="shared" si="245"/>
        <v/>
      </c>
      <c r="G325" s="7" t="str">
        <f t="shared" si="246"/>
        <v/>
      </c>
      <c r="H325" s="5" t="str">
        <f t="shared" si="247"/>
        <v/>
      </c>
      <c r="I325" s="122" t="str">
        <f t="shared" si="248"/>
        <v/>
      </c>
      <c r="J325" s="7" t="str">
        <f t="shared" si="249"/>
        <v/>
      </c>
      <c r="K325" s="9" t="str">
        <f t="shared" si="250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">
      <c r="A326" s="126"/>
      <c r="B326" s="4"/>
      <c r="C326" s="4"/>
      <c r="D326" s="7"/>
      <c r="E326" s="7"/>
      <c r="F326" s="8" t="str">
        <f t="shared" si="245"/>
        <v/>
      </c>
      <c r="G326" s="7" t="str">
        <f t="shared" si="246"/>
        <v/>
      </c>
      <c r="H326" s="5" t="str">
        <f t="shared" si="247"/>
        <v/>
      </c>
      <c r="I326" s="122" t="str">
        <f t="shared" si="248"/>
        <v/>
      </c>
      <c r="J326" s="7" t="str">
        <f t="shared" si="249"/>
        <v/>
      </c>
      <c r="K326" s="9" t="str">
        <f t="shared" si="250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">
      <c r="A327" s="126"/>
      <c r="B327" s="4"/>
      <c r="C327" s="4"/>
      <c r="D327" s="7"/>
      <c r="E327" s="7"/>
      <c r="F327" s="8" t="str">
        <f t="shared" si="245"/>
        <v/>
      </c>
      <c r="G327" s="7" t="str">
        <f t="shared" si="246"/>
        <v/>
      </c>
      <c r="H327" s="5" t="str">
        <f t="shared" si="247"/>
        <v/>
      </c>
      <c r="I327" s="122" t="str">
        <f t="shared" si="248"/>
        <v/>
      </c>
      <c r="J327" s="7" t="str">
        <f t="shared" si="249"/>
        <v/>
      </c>
      <c r="K327" s="9" t="str">
        <f t="shared" si="250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">
      <c r="A328" s="126"/>
      <c r="B328" s="4"/>
      <c r="C328" s="4"/>
      <c r="D328" s="7"/>
      <c r="E328" s="7"/>
      <c r="F328" s="8" t="str">
        <f t="shared" si="245"/>
        <v/>
      </c>
      <c r="G328" s="7" t="str">
        <f t="shared" si="246"/>
        <v/>
      </c>
      <c r="H328" s="5" t="str">
        <f t="shared" si="247"/>
        <v/>
      </c>
      <c r="I328" s="122" t="str">
        <f t="shared" si="248"/>
        <v/>
      </c>
      <c r="J328" s="7" t="str">
        <f t="shared" si="249"/>
        <v/>
      </c>
      <c r="K328" s="9" t="str">
        <f t="shared" si="250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">
      <c r="A329" s="126"/>
      <c r="B329" s="4"/>
      <c r="C329" s="4"/>
      <c r="D329" s="7"/>
      <c r="E329" s="7"/>
      <c r="F329" s="8" t="str">
        <f t="shared" si="245"/>
        <v/>
      </c>
      <c r="G329" s="7" t="str">
        <f t="shared" si="246"/>
        <v/>
      </c>
      <c r="H329" s="5" t="str">
        <f t="shared" si="247"/>
        <v/>
      </c>
      <c r="I329" s="122" t="str">
        <f t="shared" si="248"/>
        <v/>
      </c>
      <c r="J329" s="7" t="str">
        <f t="shared" si="249"/>
        <v/>
      </c>
      <c r="K329" s="9" t="str">
        <f t="shared" si="250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">
      <c r="A330" s="126"/>
      <c r="B330" s="4"/>
      <c r="C330" s="4"/>
      <c r="D330" s="7"/>
      <c r="E330" s="7"/>
      <c r="F330" s="8" t="str">
        <f t="shared" si="245"/>
        <v/>
      </c>
      <c r="G330" s="7" t="str">
        <f t="shared" si="246"/>
        <v/>
      </c>
      <c r="H330" s="5" t="str">
        <f t="shared" si="247"/>
        <v/>
      </c>
      <c r="I330" s="122" t="str">
        <f t="shared" si="248"/>
        <v/>
      </c>
      <c r="J330" s="7" t="str">
        <f t="shared" si="249"/>
        <v/>
      </c>
      <c r="K330" s="9" t="str">
        <f t="shared" si="250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">
      <c r="A331" s="126"/>
      <c r="B331" s="4"/>
      <c r="C331" s="4"/>
      <c r="D331" s="7"/>
      <c r="E331" s="7"/>
      <c r="F331" s="8" t="str">
        <f t="shared" si="245"/>
        <v/>
      </c>
      <c r="G331" s="7" t="str">
        <f t="shared" si="246"/>
        <v/>
      </c>
      <c r="H331" s="5" t="str">
        <f t="shared" si="247"/>
        <v/>
      </c>
      <c r="I331" s="122" t="str">
        <f t="shared" si="248"/>
        <v/>
      </c>
      <c r="J331" s="7" t="str">
        <f t="shared" si="249"/>
        <v/>
      </c>
      <c r="K331" s="9" t="str">
        <f t="shared" si="250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">
      <c r="A332" s="126"/>
      <c r="B332" s="4"/>
      <c r="C332" s="4"/>
      <c r="D332" s="7"/>
      <c r="E332" s="7"/>
      <c r="F332" s="8" t="str">
        <f t="shared" si="245"/>
        <v/>
      </c>
      <c r="G332" s="7" t="str">
        <f t="shared" si="246"/>
        <v/>
      </c>
      <c r="H332" s="5" t="str">
        <f t="shared" si="247"/>
        <v/>
      </c>
      <c r="I332" s="122" t="str">
        <f t="shared" si="248"/>
        <v/>
      </c>
      <c r="J332" s="7" t="str">
        <f t="shared" si="249"/>
        <v/>
      </c>
      <c r="K332" s="9" t="str">
        <f t="shared" si="250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">
      <c r="A333" s="126"/>
      <c r="B333" s="4"/>
      <c r="C333" s="4"/>
      <c r="D333" s="7"/>
      <c r="E333" s="7"/>
      <c r="F333" s="8" t="str">
        <f t="shared" si="245"/>
        <v/>
      </c>
      <c r="G333" s="7" t="str">
        <f t="shared" si="246"/>
        <v/>
      </c>
      <c r="H333" s="5" t="str">
        <f t="shared" si="247"/>
        <v/>
      </c>
      <c r="I333" s="122" t="str">
        <f t="shared" si="248"/>
        <v/>
      </c>
      <c r="J333" s="7" t="str">
        <f t="shared" si="249"/>
        <v/>
      </c>
      <c r="K333" s="9" t="str">
        <f t="shared" si="250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">
      <c r="A334" s="126"/>
      <c r="B334" s="4"/>
      <c r="C334" s="4"/>
      <c r="D334" s="7"/>
      <c r="E334" s="7"/>
      <c r="F334" s="8" t="str">
        <f t="shared" si="245"/>
        <v/>
      </c>
      <c r="G334" s="7" t="str">
        <f t="shared" si="246"/>
        <v/>
      </c>
      <c r="H334" s="5" t="str">
        <f t="shared" si="247"/>
        <v/>
      </c>
      <c r="I334" s="122" t="str">
        <f t="shared" si="248"/>
        <v/>
      </c>
      <c r="J334" s="7" t="str">
        <f t="shared" si="249"/>
        <v/>
      </c>
      <c r="K334" s="9" t="str">
        <f t="shared" si="250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">
      <c r="A335" s="126"/>
      <c r="B335" s="4"/>
      <c r="C335" s="4"/>
      <c r="D335" s="7"/>
      <c r="E335" s="7"/>
      <c r="F335" s="8" t="str">
        <f t="shared" si="245"/>
        <v/>
      </c>
      <c r="G335" s="7" t="str">
        <f t="shared" si="246"/>
        <v/>
      </c>
      <c r="H335" s="5" t="str">
        <f t="shared" si="247"/>
        <v/>
      </c>
      <c r="I335" s="122" t="str">
        <f t="shared" si="248"/>
        <v/>
      </c>
      <c r="J335" s="7" t="str">
        <f t="shared" si="249"/>
        <v/>
      </c>
      <c r="K335" s="9" t="str">
        <f t="shared" si="250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">
      <c r="A336" s="126"/>
      <c r="B336" s="4"/>
      <c r="C336" s="4"/>
      <c r="D336" s="7"/>
      <c r="E336" s="7"/>
      <c r="F336" s="8" t="str">
        <f t="shared" si="245"/>
        <v/>
      </c>
      <c r="G336" s="7" t="str">
        <f t="shared" si="246"/>
        <v/>
      </c>
      <c r="H336" s="5" t="str">
        <f t="shared" si="247"/>
        <v/>
      </c>
      <c r="I336" s="122" t="str">
        <f t="shared" si="248"/>
        <v/>
      </c>
      <c r="J336" s="7" t="str">
        <f t="shared" si="249"/>
        <v/>
      </c>
      <c r="K336" s="9" t="str">
        <f t="shared" si="250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">
      <c r="A337" s="126"/>
      <c r="B337" s="4"/>
      <c r="C337" s="4"/>
      <c r="D337" s="7"/>
      <c r="E337" s="7"/>
      <c r="F337" s="8" t="str">
        <f t="shared" si="245"/>
        <v/>
      </c>
      <c r="G337" s="7" t="str">
        <f t="shared" si="246"/>
        <v/>
      </c>
      <c r="H337" s="5" t="str">
        <f t="shared" si="247"/>
        <v/>
      </c>
      <c r="I337" s="122" t="str">
        <f t="shared" si="248"/>
        <v/>
      </c>
      <c r="J337" s="7" t="str">
        <f t="shared" si="249"/>
        <v/>
      </c>
      <c r="K337" s="9" t="str">
        <f t="shared" si="250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">
      <c r="A338" s="126"/>
      <c r="B338" s="4"/>
      <c r="C338" s="4"/>
      <c r="D338" s="7"/>
      <c r="E338" s="7"/>
      <c r="F338" s="8" t="str">
        <f t="shared" si="245"/>
        <v/>
      </c>
      <c r="G338" s="7" t="str">
        <f t="shared" si="246"/>
        <v/>
      </c>
      <c r="H338" s="5" t="str">
        <f t="shared" si="247"/>
        <v/>
      </c>
      <c r="I338" s="122" t="str">
        <f t="shared" si="248"/>
        <v/>
      </c>
      <c r="J338" s="7" t="str">
        <f t="shared" si="249"/>
        <v/>
      </c>
      <c r="K338" s="9" t="str">
        <f t="shared" si="250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">
      <c r="A339" s="126"/>
      <c r="B339" s="4"/>
      <c r="C339" s="4"/>
      <c r="D339" s="7"/>
      <c r="E339" s="7"/>
      <c r="F339" s="8" t="str">
        <f t="shared" si="245"/>
        <v/>
      </c>
      <c r="G339" s="7" t="str">
        <f t="shared" si="246"/>
        <v/>
      </c>
      <c r="H339" s="5" t="str">
        <f t="shared" si="247"/>
        <v/>
      </c>
      <c r="I339" s="122" t="str">
        <f t="shared" si="248"/>
        <v/>
      </c>
      <c r="J339" s="7" t="str">
        <f t="shared" si="249"/>
        <v/>
      </c>
      <c r="K339" s="9" t="str">
        <f t="shared" si="250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">
      <c r="A340" s="126"/>
      <c r="B340" s="4"/>
      <c r="C340" s="4"/>
      <c r="D340" s="7"/>
      <c r="E340" s="7"/>
      <c r="F340" s="8" t="str">
        <f t="shared" si="245"/>
        <v/>
      </c>
      <c r="G340" s="7" t="str">
        <f t="shared" si="246"/>
        <v/>
      </c>
      <c r="H340" s="5" t="str">
        <f t="shared" si="247"/>
        <v/>
      </c>
      <c r="I340" s="122" t="str">
        <f t="shared" si="248"/>
        <v/>
      </c>
      <c r="J340" s="7" t="str">
        <f t="shared" si="249"/>
        <v/>
      </c>
      <c r="K340" s="9" t="str">
        <f t="shared" si="250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">
      <c r="A341" s="126"/>
      <c r="B341" s="4"/>
      <c r="C341" s="4"/>
      <c r="D341" s="7"/>
      <c r="E341" s="7"/>
      <c r="F341" s="8" t="str">
        <f t="shared" si="245"/>
        <v/>
      </c>
      <c r="G341" s="7" t="str">
        <f t="shared" si="246"/>
        <v/>
      </c>
      <c r="H341" s="5" t="str">
        <f t="shared" si="247"/>
        <v/>
      </c>
      <c r="I341" s="122" t="str">
        <f t="shared" si="248"/>
        <v/>
      </c>
      <c r="J341" s="7" t="str">
        <f t="shared" si="249"/>
        <v/>
      </c>
      <c r="K341" s="9" t="str">
        <f t="shared" si="250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">
      <c r="A342" s="126"/>
      <c r="B342" s="4"/>
      <c r="C342" s="4"/>
      <c r="D342" s="7"/>
      <c r="E342" s="7"/>
      <c r="F342" s="8" t="str">
        <f t="shared" si="245"/>
        <v/>
      </c>
      <c r="G342" s="7" t="str">
        <f t="shared" si="246"/>
        <v/>
      </c>
      <c r="H342" s="5" t="str">
        <f t="shared" si="247"/>
        <v/>
      </c>
      <c r="I342" s="122" t="str">
        <f t="shared" si="248"/>
        <v/>
      </c>
      <c r="J342" s="7" t="str">
        <f t="shared" si="249"/>
        <v/>
      </c>
      <c r="K342" s="9" t="str">
        <f t="shared" si="250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">
      <c r="A343" s="126"/>
      <c r="B343" s="4"/>
      <c r="C343" s="4"/>
      <c r="D343" s="7"/>
      <c r="E343" s="7"/>
      <c r="F343" s="8" t="str">
        <f t="shared" si="245"/>
        <v/>
      </c>
      <c r="G343" s="7" t="str">
        <f t="shared" si="246"/>
        <v/>
      </c>
      <c r="H343" s="5" t="str">
        <f t="shared" si="247"/>
        <v/>
      </c>
      <c r="I343" s="122" t="str">
        <f t="shared" si="248"/>
        <v/>
      </c>
      <c r="J343" s="7" t="str">
        <f t="shared" si="249"/>
        <v/>
      </c>
      <c r="K343" s="9" t="str">
        <f t="shared" si="250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">
      <c r="A344" s="126"/>
      <c r="B344" s="4"/>
      <c r="C344" s="4"/>
      <c r="D344" s="7"/>
      <c r="E344" s="7"/>
      <c r="F344" s="8" t="str">
        <f t="shared" si="245"/>
        <v/>
      </c>
      <c r="G344" s="7" t="str">
        <f t="shared" si="246"/>
        <v/>
      </c>
      <c r="H344" s="5" t="str">
        <f t="shared" si="247"/>
        <v/>
      </c>
      <c r="I344" s="122" t="str">
        <f t="shared" si="248"/>
        <v/>
      </c>
      <c r="J344" s="7" t="str">
        <f t="shared" si="249"/>
        <v/>
      </c>
      <c r="K344" s="9" t="str">
        <f t="shared" si="250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">
      <c r="A345" s="126"/>
      <c r="B345" s="4"/>
      <c r="C345" s="4"/>
      <c r="D345" s="7"/>
      <c r="E345" s="7"/>
      <c r="F345" s="8" t="str">
        <f t="shared" si="245"/>
        <v/>
      </c>
      <c r="G345" s="7" t="str">
        <f t="shared" si="246"/>
        <v/>
      </c>
      <c r="H345" s="5" t="str">
        <f t="shared" si="247"/>
        <v/>
      </c>
      <c r="I345" s="122" t="str">
        <f t="shared" si="248"/>
        <v/>
      </c>
      <c r="J345" s="7" t="str">
        <f t="shared" si="249"/>
        <v/>
      </c>
      <c r="K345" s="9" t="str">
        <f t="shared" si="250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">
      <c r="A346" s="126"/>
      <c r="B346" s="4"/>
      <c r="C346" s="4"/>
      <c r="D346" s="7"/>
      <c r="E346" s="7"/>
      <c r="F346" s="8" t="str">
        <f t="shared" si="245"/>
        <v/>
      </c>
      <c r="G346" s="7" t="str">
        <f t="shared" si="246"/>
        <v/>
      </c>
      <c r="H346" s="5" t="str">
        <f t="shared" si="247"/>
        <v/>
      </c>
      <c r="I346" s="122" t="str">
        <f t="shared" si="248"/>
        <v/>
      </c>
      <c r="J346" s="7" t="str">
        <f t="shared" si="249"/>
        <v/>
      </c>
      <c r="K346" s="9" t="str">
        <f t="shared" si="250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">
      <c r="A347" s="126"/>
      <c r="B347" s="4"/>
      <c r="C347" s="4"/>
      <c r="D347" s="7"/>
      <c r="E347" s="7"/>
      <c r="F347" s="8" t="str">
        <f t="shared" si="245"/>
        <v/>
      </c>
      <c r="G347" s="7" t="str">
        <f t="shared" si="246"/>
        <v/>
      </c>
      <c r="H347" s="5" t="str">
        <f t="shared" si="247"/>
        <v/>
      </c>
      <c r="I347" s="122" t="str">
        <f t="shared" si="248"/>
        <v/>
      </c>
      <c r="J347" s="7" t="str">
        <f t="shared" si="249"/>
        <v/>
      </c>
      <c r="K347" s="9" t="str">
        <f t="shared" si="250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">
      <c r="A348" s="126"/>
      <c r="B348" s="4"/>
      <c r="C348" s="4"/>
      <c r="D348" s="7"/>
      <c r="E348" s="7"/>
      <c r="F348" s="8" t="str">
        <f t="shared" si="245"/>
        <v/>
      </c>
      <c r="G348" s="7" t="str">
        <f t="shared" si="246"/>
        <v/>
      </c>
      <c r="H348" s="5" t="str">
        <f t="shared" si="247"/>
        <v/>
      </c>
      <c r="I348" s="122" t="str">
        <f t="shared" si="248"/>
        <v/>
      </c>
      <c r="J348" s="7" t="str">
        <f t="shared" si="249"/>
        <v/>
      </c>
      <c r="K348" s="9" t="str">
        <f t="shared" si="250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">
      <c r="A349" s="126"/>
      <c r="B349" s="4"/>
      <c r="C349" s="4"/>
      <c r="D349" s="7"/>
      <c r="E349" s="7"/>
      <c r="F349" s="8" t="str">
        <f t="shared" si="245"/>
        <v/>
      </c>
      <c r="G349" s="7" t="str">
        <f t="shared" si="246"/>
        <v/>
      </c>
      <c r="H349" s="5" t="str">
        <f t="shared" si="247"/>
        <v/>
      </c>
      <c r="I349" s="122" t="str">
        <f t="shared" si="248"/>
        <v/>
      </c>
      <c r="J349" s="7" t="str">
        <f t="shared" si="249"/>
        <v/>
      </c>
      <c r="K349" s="9" t="str">
        <f t="shared" si="250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">
      <c r="A350" s="126"/>
      <c r="B350" s="4"/>
      <c r="C350" s="4"/>
      <c r="D350" s="7"/>
      <c r="E350" s="7"/>
      <c r="F350" s="8" t="str">
        <f t="shared" si="245"/>
        <v/>
      </c>
      <c r="G350" s="7" t="str">
        <f t="shared" si="246"/>
        <v/>
      </c>
      <c r="H350" s="5" t="str">
        <f t="shared" si="247"/>
        <v/>
      </c>
      <c r="I350" s="122" t="str">
        <f t="shared" si="248"/>
        <v/>
      </c>
      <c r="J350" s="7" t="str">
        <f t="shared" si="249"/>
        <v/>
      </c>
      <c r="K350" s="9" t="str">
        <f t="shared" si="250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">
      <c r="A351" s="126"/>
      <c r="B351" s="4"/>
      <c r="C351" s="4"/>
      <c r="D351" s="7"/>
      <c r="E351" s="7"/>
      <c r="F351" s="8" t="str">
        <f t="shared" si="245"/>
        <v/>
      </c>
      <c r="G351" s="7" t="str">
        <f t="shared" si="246"/>
        <v/>
      </c>
      <c r="H351" s="5" t="str">
        <f t="shared" si="247"/>
        <v/>
      </c>
      <c r="I351" s="122" t="str">
        <f t="shared" si="248"/>
        <v/>
      </c>
      <c r="J351" s="7" t="str">
        <f t="shared" si="249"/>
        <v/>
      </c>
      <c r="K351" s="9" t="str">
        <f t="shared" si="250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">
      <c r="A352" s="126"/>
      <c r="B352" s="4"/>
      <c r="C352" s="4"/>
      <c r="D352" s="7"/>
      <c r="E352" s="7"/>
      <c r="F352" s="8" t="str">
        <f t="shared" ref="F352:F415" si="251">IF(ISBLANK(B352),"",IF(I352="L","Baixa",IF(I352="A","Média",IF(I352="","","Alta"))))</f>
        <v/>
      </c>
      <c r="G352" s="7" t="str">
        <f t="shared" ref="G352:G415" si="252">CONCATENATE(B352,I352)</f>
        <v/>
      </c>
      <c r="H352" s="5" t="str">
        <f t="shared" ref="H352:H415" si="253">IF(ISBLANK(B352),"",IF(B352="ALI",IF(I352="L",7,IF(I352="A",10,15)),IF(B352="AIE",IF(I352="L",5,IF(I352="A",7,10)),IF(B352="SE",IF(I352="L",4,IF(I352="A",5,7)),IF(OR(B352="EE",B352="CE"),IF(I352="L",3,IF(I352="A",4,6)),0)))))</f>
        <v/>
      </c>
      <c r="I352" s="122" t="str">
        <f t="shared" ref="I352:I415" si="254">IF(OR(ISBLANK(D352),ISBLANK(E352)),IF(OR(B352="ALI",B352="AIE"),"L",IF(OR(B352="EE",B352="SE",B352="CE"),"A","")),IF(B352="EE",IF(E352&gt;=3,IF(D352&gt;=5,"H","A"),IF(E352&gt;=2,IF(D352&gt;=16,"H",IF(D352&lt;=4,"L","A")),IF(D352&lt;=15,"L","A"))),IF(OR(B352="SE",B352="CE"),IF(E352&gt;=4,IF(D352&gt;=6,"H","A"),IF(E352&gt;=2,IF(D352&gt;=20,"H",IF(D352&lt;=5,"L","A")),IF(D352&lt;=19,"L","A"))),IF(OR(B352="ALI",B352="AIE"),IF(E352&gt;=6,IF(D352&gt;=20,"H","A"),IF(E352&gt;=2,IF(D352&gt;=51,"H",IF(D352&lt;=19,"L","A")),IF(D352&lt;=50,"L","A"))),""))))</f>
        <v/>
      </c>
      <c r="J352" s="7" t="str">
        <f t="shared" ref="J352:J415" si="255">CONCATENATE(B352,C352)</f>
        <v/>
      </c>
      <c r="K352" s="9" t="str">
        <f t="shared" si="250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">
      <c r="A353" s="126"/>
      <c r="B353" s="4"/>
      <c r="C353" s="4"/>
      <c r="D353" s="7"/>
      <c r="E353" s="7"/>
      <c r="F353" s="8" t="str">
        <f t="shared" si="251"/>
        <v/>
      </c>
      <c r="G353" s="7" t="str">
        <f t="shared" si="252"/>
        <v/>
      </c>
      <c r="H353" s="5" t="str">
        <f t="shared" si="253"/>
        <v/>
      </c>
      <c r="I353" s="122" t="str">
        <f t="shared" si="254"/>
        <v/>
      </c>
      <c r="J353" s="7" t="str">
        <f t="shared" si="255"/>
        <v/>
      </c>
      <c r="K353" s="9" t="str">
        <f t="shared" si="250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">
      <c r="A354" s="126"/>
      <c r="B354" s="4"/>
      <c r="C354" s="4"/>
      <c r="D354" s="7"/>
      <c r="E354" s="7"/>
      <c r="F354" s="8" t="str">
        <f t="shared" si="251"/>
        <v/>
      </c>
      <c r="G354" s="7" t="str">
        <f t="shared" si="252"/>
        <v/>
      </c>
      <c r="H354" s="5" t="str">
        <f t="shared" si="253"/>
        <v/>
      </c>
      <c r="I354" s="122" t="str">
        <f t="shared" si="254"/>
        <v/>
      </c>
      <c r="J354" s="7" t="str">
        <f t="shared" si="255"/>
        <v/>
      </c>
      <c r="K354" s="9" t="str">
        <f t="shared" ref="K354:K417" si="256">IF(OR(H354="",H354=0),L354,H354)</f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">
      <c r="A355" s="126"/>
      <c r="B355" s="4"/>
      <c r="C355" s="4"/>
      <c r="D355" s="7"/>
      <c r="E355" s="7"/>
      <c r="F355" s="8" t="str">
        <f t="shared" si="251"/>
        <v/>
      </c>
      <c r="G355" s="7" t="str">
        <f t="shared" si="252"/>
        <v/>
      </c>
      <c r="H355" s="5" t="str">
        <f t="shared" si="253"/>
        <v/>
      </c>
      <c r="I355" s="122" t="str">
        <f t="shared" si="254"/>
        <v/>
      </c>
      <c r="J355" s="7" t="str">
        <f t="shared" si="255"/>
        <v/>
      </c>
      <c r="K355" s="9" t="str">
        <f t="shared" si="256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">
      <c r="A356" s="126"/>
      <c r="B356" s="4"/>
      <c r="C356" s="4"/>
      <c r="D356" s="7"/>
      <c r="E356" s="7"/>
      <c r="F356" s="8" t="str">
        <f t="shared" si="251"/>
        <v/>
      </c>
      <c r="G356" s="7" t="str">
        <f t="shared" si="252"/>
        <v/>
      </c>
      <c r="H356" s="5" t="str">
        <f t="shared" si="253"/>
        <v/>
      </c>
      <c r="I356" s="122" t="str">
        <f t="shared" si="254"/>
        <v/>
      </c>
      <c r="J356" s="7" t="str">
        <f t="shared" si="255"/>
        <v/>
      </c>
      <c r="K356" s="9" t="str">
        <f t="shared" si="256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">
      <c r="A357" s="126"/>
      <c r="B357" s="4"/>
      <c r="C357" s="4"/>
      <c r="D357" s="7"/>
      <c r="E357" s="7"/>
      <c r="F357" s="8" t="str">
        <f t="shared" si="251"/>
        <v/>
      </c>
      <c r="G357" s="7" t="str">
        <f t="shared" si="252"/>
        <v/>
      </c>
      <c r="H357" s="5" t="str">
        <f t="shared" si="253"/>
        <v/>
      </c>
      <c r="I357" s="122" t="str">
        <f t="shared" si="254"/>
        <v/>
      </c>
      <c r="J357" s="7" t="str">
        <f t="shared" si="255"/>
        <v/>
      </c>
      <c r="K357" s="9" t="str">
        <f t="shared" si="256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">
      <c r="A358" s="126"/>
      <c r="B358" s="4"/>
      <c r="C358" s="4"/>
      <c r="D358" s="7"/>
      <c r="E358" s="7"/>
      <c r="F358" s="8" t="str">
        <f t="shared" si="251"/>
        <v/>
      </c>
      <c r="G358" s="7" t="str">
        <f t="shared" si="252"/>
        <v/>
      </c>
      <c r="H358" s="5" t="str">
        <f t="shared" si="253"/>
        <v/>
      </c>
      <c r="I358" s="122" t="str">
        <f t="shared" si="254"/>
        <v/>
      </c>
      <c r="J358" s="7" t="str">
        <f t="shared" si="255"/>
        <v/>
      </c>
      <c r="K358" s="9" t="str">
        <f t="shared" si="256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">
      <c r="A359" s="126"/>
      <c r="B359" s="4"/>
      <c r="C359" s="4"/>
      <c r="D359" s="7"/>
      <c r="E359" s="7"/>
      <c r="F359" s="8" t="str">
        <f t="shared" si="251"/>
        <v/>
      </c>
      <c r="G359" s="7" t="str">
        <f t="shared" si="252"/>
        <v/>
      </c>
      <c r="H359" s="5" t="str">
        <f t="shared" si="253"/>
        <v/>
      </c>
      <c r="I359" s="122" t="str">
        <f t="shared" si="254"/>
        <v/>
      </c>
      <c r="J359" s="7" t="str">
        <f t="shared" si="255"/>
        <v/>
      </c>
      <c r="K359" s="9" t="str">
        <f t="shared" si="256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">
      <c r="A360" s="126"/>
      <c r="B360" s="4"/>
      <c r="C360" s="4"/>
      <c r="D360" s="7"/>
      <c r="E360" s="7"/>
      <c r="F360" s="8" t="str">
        <f t="shared" si="251"/>
        <v/>
      </c>
      <c r="G360" s="7" t="str">
        <f t="shared" si="252"/>
        <v/>
      </c>
      <c r="H360" s="5" t="str">
        <f t="shared" si="253"/>
        <v/>
      </c>
      <c r="I360" s="122" t="str">
        <f t="shared" si="254"/>
        <v/>
      </c>
      <c r="J360" s="7" t="str">
        <f t="shared" si="255"/>
        <v/>
      </c>
      <c r="K360" s="9" t="str">
        <f t="shared" si="256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">
      <c r="A361" s="126"/>
      <c r="B361" s="4"/>
      <c r="C361" s="4"/>
      <c r="D361" s="7"/>
      <c r="E361" s="7"/>
      <c r="F361" s="8" t="str">
        <f t="shared" si="251"/>
        <v/>
      </c>
      <c r="G361" s="7" t="str">
        <f t="shared" si="252"/>
        <v/>
      </c>
      <c r="H361" s="5" t="str">
        <f t="shared" si="253"/>
        <v/>
      </c>
      <c r="I361" s="122" t="str">
        <f t="shared" si="254"/>
        <v/>
      </c>
      <c r="J361" s="7" t="str">
        <f t="shared" si="255"/>
        <v/>
      </c>
      <c r="K361" s="9" t="str">
        <f t="shared" si="256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">
      <c r="A362" s="126"/>
      <c r="B362" s="4"/>
      <c r="C362" s="4"/>
      <c r="D362" s="7"/>
      <c r="E362" s="7"/>
      <c r="F362" s="8" t="str">
        <f t="shared" si="251"/>
        <v/>
      </c>
      <c r="G362" s="7" t="str">
        <f t="shared" si="252"/>
        <v/>
      </c>
      <c r="H362" s="5" t="str">
        <f t="shared" si="253"/>
        <v/>
      </c>
      <c r="I362" s="122" t="str">
        <f t="shared" si="254"/>
        <v/>
      </c>
      <c r="J362" s="7" t="str">
        <f t="shared" si="255"/>
        <v/>
      </c>
      <c r="K362" s="9" t="str">
        <f t="shared" si="256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">
      <c r="A363" s="126"/>
      <c r="B363" s="4"/>
      <c r="C363" s="4"/>
      <c r="D363" s="7"/>
      <c r="E363" s="7"/>
      <c r="F363" s="8" t="str">
        <f t="shared" si="251"/>
        <v/>
      </c>
      <c r="G363" s="7" t="str">
        <f t="shared" si="252"/>
        <v/>
      </c>
      <c r="H363" s="5" t="str">
        <f t="shared" si="253"/>
        <v/>
      </c>
      <c r="I363" s="122" t="str">
        <f t="shared" si="254"/>
        <v/>
      </c>
      <c r="J363" s="7" t="str">
        <f t="shared" si="255"/>
        <v/>
      </c>
      <c r="K363" s="9" t="str">
        <f t="shared" si="256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">
      <c r="A364" s="126"/>
      <c r="B364" s="4"/>
      <c r="C364" s="4"/>
      <c r="D364" s="7"/>
      <c r="E364" s="7"/>
      <c r="F364" s="8" t="str">
        <f t="shared" si="251"/>
        <v/>
      </c>
      <c r="G364" s="7" t="str">
        <f t="shared" si="252"/>
        <v/>
      </c>
      <c r="H364" s="5" t="str">
        <f t="shared" si="253"/>
        <v/>
      </c>
      <c r="I364" s="122" t="str">
        <f t="shared" si="254"/>
        <v/>
      </c>
      <c r="J364" s="7" t="str">
        <f t="shared" si="255"/>
        <v/>
      </c>
      <c r="K364" s="9" t="str">
        <f t="shared" si="256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">
      <c r="A365" s="126"/>
      <c r="B365" s="4"/>
      <c r="C365" s="4"/>
      <c r="D365" s="7"/>
      <c r="E365" s="7"/>
      <c r="F365" s="8" t="str">
        <f t="shared" si="251"/>
        <v/>
      </c>
      <c r="G365" s="7" t="str">
        <f t="shared" si="252"/>
        <v/>
      </c>
      <c r="H365" s="5" t="str">
        <f t="shared" si="253"/>
        <v/>
      </c>
      <c r="I365" s="122" t="str">
        <f t="shared" si="254"/>
        <v/>
      </c>
      <c r="J365" s="7" t="str">
        <f t="shared" si="255"/>
        <v/>
      </c>
      <c r="K365" s="9" t="str">
        <f t="shared" si="256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">
      <c r="A366" s="126"/>
      <c r="B366" s="4"/>
      <c r="C366" s="4"/>
      <c r="D366" s="7"/>
      <c r="E366" s="7"/>
      <c r="F366" s="8" t="str">
        <f t="shared" si="251"/>
        <v/>
      </c>
      <c r="G366" s="7" t="str">
        <f t="shared" si="252"/>
        <v/>
      </c>
      <c r="H366" s="5" t="str">
        <f t="shared" si="253"/>
        <v/>
      </c>
      <c r="I366" s="122" t="str">
        <f t="shared" si="254"/>
        <v/>
      </c>
      <c r="J366" s="7" t="str">
        <f t="shared" si="255"/>
        <v/>
      </c>
      <c r="K366" s="9" t="str">
        <f t="shared" si="256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">
      <c r="A367" s="126"/>
      <c r="B367" s="4"/>
      <c r="C367" s="4"/>
      <c r="D367" s="7"/>
      <c r="E367" s="7"/>
      <c r="F367" s="8" t="str">
        <f t="shared" si="251"/>
        <v/>
      </c>
      <c r="G367" s="7" t="str">
        <f t="shared" si="252"/>
        <v/>
      </c>
      <c r="H367" s="5" t="str">
        <f t="shared" si="253"/>
        <v/>
      </c>
      <c r="I367" s="122" t="str">
        <f t="shared" si="254"/>
        <v/>
      </c>
      <c r="J367" s="7" t="str">
        <f t="shared" si="255"/>
        <v/>
      </c>
      <c r="K367" s="9" t="str">
        <f t="shared" si="256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">
      <c r="A368" s="126"/>
      <c r="B368" s="4"/>
      <c r="C368" s="4"/>
      <c r="D368" s="7"/>
      <c r="E368" s="7"/>
      <c r="F368" s="8" t="str">
        <f t="shared" si="251"/>
        <v/>
      </c>
      <c r="G368" s="7" t="str">
        <f t="shared" si="252"/>
        <v/>
      </c>
      <c r="H368" s="5" t="str">
        <f t="shared" si="253"/>
        <v/>
      </c>
      <c r="I368" s="122" t="str">
        <f t="shared" si="254"/>
        <v/>
      </c>
      <c r="J368" s="7" t="str">
        <f t="shared" si="255"/>
        <v/>
      </c>
      <c r="K368" s="9" t="str">
        <f t="shared" si="256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">
      <c r="A369" s="126"/>
      <c r="B369" s="4"/>
      <c r="C369" s="4"/>
      <c r="D369" s="7"/>
      <c r="E369" s="7"/>
      <c r="F369" s="8" t="str">
        <f t="shared" si="251"/>
        <v/>
      </c>
      <c r="G369" s="7" t="str">
        <f t="shared" si="252"/>
        <v/>
      </c>
      <c r="H369" s="5" t="str">
        <f t="shared" si="253"/>
        <v/>
      </c>
      <c r="I369" s="122" t="str">
        <f t="shared" si="254"/>
        <v/>
      </c>
      <c r="J369" s="7" t="str">
        <f t="shared" si="255"/>
        <v/>
      </c>
      <c r="K369" s="9" t="str">
        <f t="shared" si="256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">
      <c r="A370" s="126"/>
      <c r="B370" s="4"/>
      <c r="C370" s="4"/>
      <c r="D370" s="7"/>
      <c r="E370" s="7"/>
      <c r="F370" s="8" t="str">
        <f t="shared" si="251"/>
        <v/>
      </c>
      <c r="G370" s="7" t="str">
        <f t="shared" si="252"/>
        <v/>
      </c>
      <c r="H370" s="5" t="str">
        <f t="shared" si="253"/>
        <v/>
      </c>
      <c r="I370" s="122" t="str">
        <f t="shared" si="254"/>
        <v/>
      </c>
      <c r="J370" s="7" t="str">
        <f t="shared" si="255"/>
        <v/>
      </c>
      <c r="K370" s="9" t="str">
        <f t="shared" si="256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">
      <c r="A371" s="126"/>
      <c r="B371" s="4"/>
      <c r="C371" s="4"/>
      <c r="D371" s="7"/>
      <c r="E371" s="7"/>
      <c r="F371" s="8" t="str">
        <f t="shared" si="251"/>
        <v/>
      </c>
      <c r="G371" s="7" t="str">
        <f t="shared" si="252"/>
        <v/>
      </c>
      <c r="H371" s="5" t="str">
        <f t="shared" si="253"/>
        <v/>
      </c>
      <c r="I371" s="122" t="str">
        <f t="shared" si="254"/>
        <v/>
      </c>
      <c r="J371" s="7" t="str">
        <f t="shared" si="255"/>
        <v/>
      </c>
      <c r="K371" s="9" t="str">
        <f t="shared" si="256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">
      <c r="A372" s="126"/>
      <c r="B372" s="4"/>
      <c r="C372" s="4"/>
      <c r="D372" s="7"/>
      <c r="E372" s="7"/>
      <c r="F372" s="8" t="str">
        <f t="shared" si="251"/>
        <v/>
      </c>
      <c r="G372" s="7" t="str">
        <f t="shared" si="252"/>
        <v/>
      </c>
      <c r="H372" s="5" t="str">
        <f t="shared" si="253"/>
        <v/>
      </c>
      <c r="I372" s="122" t="str">
        <f t="shared" si="254"/>
        <v/>
      </c>
      <c r="J372" s="7" t="str">
        <f t="shared" si="255"/>
        <v/>
      </c>
      <c r="K372" s="9" t="str">
        <f t="shared" si="256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">
      <c r="A373" s="126"/>
      <c r="B373" s="4"/>
      <c r="C373" s="4"/>
      <c r="D373" s="7"/>
      <c r="E373" s="7"/>
      <c r="F373" s="8" t="str">
        <f t="shared" si="251"/>
        <v/>
      </c>
      <c r="G373" s="7" t="str">
        <f t="shared" si="252"/>
        <v/>
      </c>
      <c r="H373" s="5" t="str">
        <f t="shared" si="253"/>
        <v/>
      </c>
      <c r="I373" s="122" t="str">
        <f t="shared" si="254"/>
        <v/>
      </c>
      <c r="J373" s="7" t="str">
        <f t="shared" si="255"/>
        <v/>
      </c>
      <c r="K373" s="9" t="str">
        <f t="shared" si="256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">
      <c r="A374" s="126"/>
      <c r="B374" s="4"/>
      <c r="C374" s="4"/>
      <c r="D374" s="7"/>
      <c r="E374" s="7"/>
      <c r="F374" s="8" t="str">
        <f t="shared" si="251"/>
        <v/>
      </c>
      <c r="G374" s="7" t="str">
        <f t="shared" si="252"/>
        <v/>
      </c>
      <c r="H374" s="5" t="str">
        <f t="shared" si="253"/>
        <v/>
      </c>
      <c r="I374" s="122" t="str">
        <f t="shared" si="254"/>
        <v/>
      </c>
      <c r="J374" s="7" t="str">
        <f t="shared" si="255"/>
        <v/>
      </c>
      <c r="K374" s="9" t="str">
        <f t="shared" si="256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">
      <c r="A375" s="126"/>
      <c r="B375" s="4"/>
      <c r="C375" s="4"/>
      <c r="D375" s="7"/>
      <c r="E375" s="7"/>
      <c r="F375" s="8" t="str">
        <f t="shared" si="251"/>
        <v/>
      </c>
      <c r="G375" s="7" t="str">
        <f t="shared" si="252"/>
        <v/>
      </c>
      <c r="H375" s="5" t="str">
        <f t="shared" si="253"/>
        <v/>
      </c>
      <c r="I375" s="122" t="str">
        <f t="shared" si="254"/>
        <v/>
      </c>
      <c r="J375" s="7" t="str">
        <f t="shared" si="255"/>
        <v/>
      </c>
      <c r="K375" s="9" t="str">
        <f t="shared" si="256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">
      <c r="A376" s="126"/>
      <c r="B376" s="4"/>
      <c r="C376" s="4"/>
      <c r="D376" s="7"/>
      <c r="E376" s="7"/>
      <c r="F376" s="8" t="str">
        <f t="shared" si="251"/>
        <v/>
      </c>
      <c r="G376" s="7" t="str">
        <f t="shared" si="252"/>
        <v/>
      </c>
      <c r="H376" s="5" t="str">
        <f t="shared" si="253"/>
        <v/>
      </c>
      <c r="I376" s="122" t="str">
        <f t="shared" si="254"/>
        <v/>
      </c>
      <c r="J376" s="7" t="str">
        <f t="shared" si="255"/>
        <v/>
      </c>
      <c r="K376" s="9" t="str">
        <f t="shared" si="256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">
      <c r="A377" s="126"/>
      <c r="B377" s="4"/>
      <c r="C377" s="4"/>
      <c r="D377" s="7"/>
      <c r="E377" s="7"/>
      <c r="F377" s="8" t="str">
        <f t="shared" si="251"/>
        <v/>
      </c>
      <c r="G377" s="7" t="str">
        <f t="shared" si="252"/>
        <v/>
      </c>
      <c r="H377" s="5" t="str">
        <f t="shared" si="253"/>
        <v/>
      </c>
      <c r="I377" s="122" t="str">
        <f t="shared" si="254"/>
        <v/>
      </c>
      <c r="J377" s="7" t="str">
        <f t="shared" si="255"/>
        <v/>
      </c>
      <c r="K377" s="9" t="str">
        <f t="shared" si="256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">
      <c r="A378" s="126"/>
      <c r="B378" s="4"/>
      <c r="C378" s="4"/>
      <c r="D378" s="7"/>
      <c r="E378" s="7"/>
      <c r="F378" s="8" t="str">
        <f t="shared" si="251"/>
        <v/>
      </c>
      <c r="G378" s="7" t="str">
        <f t="shared" si="252"/>
        <v/>
      </c>
      <c r="H378" s="5" t="str">
        <f t="shared" si="253"/>
        <v/>
      </c>
      <c r="I378" s="122" t="str">
        <f t="shared" si="254"/>
        <v/>
      </c>
      <c r="J378" s="7" t="str">
        <f t="shared" si="255"/>
        <v/>
      </c>
      <c r="K378" s="9" t="str">
        <f t="shared" si="256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">
      <c r="A379" s="126"/>
      <c r="B379" s="4"/>
      <c r="C379" s="4"/>
      <c r="D379" s="7"/>
      <c r="E379" s="7"/>
      <c r="F379" s="8" t="str">
        <f t="shared" si="251"/>
        <v/>
      </c>
      <c r="G379" s="7" t="str">
        <f t="shared" si="252"/>
        <v/>
      </c>
      <c r="H379" s="5" t="str">
        <f t="shared" si="253"/>
        <v/>
      </c>
      <c r="I379" s="122" t="str">
        <f t="shared" si="254"/>
        <v/>
      </c>
      <c r="J379" s="7" t="str">
        <f t="shared" si="255"/>
        <v/>
      </c>
      <c r="K379" s="9" t="str">
        <f t="shared" si="256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">
      <c r="A380" s="126"/>
      <c r="B380" s="4"/>
      <c r="C380" s="4"/>
      <c r="D380" s="7"/>
      <c r="E380" s="7"/>
      <c r="F380" s="8" t="str">
        <f t="shared" si="251"/>
        <v/>
      </c>
      <c r="G380" s="7" t="str">
        <f t="shared" si="252"/>
        <v/>
      </c>
      <c r="H380" s="5" t="str">
        <f t="shared" si="253"/>
        <v/>
      </c>
      <c r="I380" s="122" t="str">
        <f t="shared" si="254"/>
        <v/>
      </c>
      <c r="J380" s="7" t="str">
        <f t="shared" si="255"/>
        <v/>
      </c>
      <c r="K380" s="9" t="str">
        <f t="shared" si="256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">
      <c r="A381" s="126"/>
      <c r="B381" s="4"/>
      <c r="C381" s="4"/>
      <c r="D381" s="7"/>
      <c r="E381" s="7"/>
      <c r="F381" s="8" t="str">
        <f t="shared" si="251"/>
        <v/>
      </c>
      <c r="G381" s="7" t="str">
        <f t="shared" si="252"/>
        <v/>
      </c>
      <c r="H381" s="5" t="str">
        <f t="shared" si="253"/>
        <v/>
      </c>
      <c r="I381" s="122" t="str">
        <f t="shared" si="254"/>
        <v/>
      </c>
      <c r="J381" s="7" t="str">
        <f t="shared" si="255"/>
        <v/>
      </c>
      <c r="K381" s="9" t="str">
        <f t="shared" si="256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">
      <c r="A382" s="126"/>
      <c r="B382" s="4"/>
      <c r="C382" s="4"/>
      <c r="D382" s="7"/>
      <c r="E382" s="7"/>
      <c r="F382" s="8" t="str">
        <f t="shared" si="251"/>
        <v/>
      </c>
      <c r="G382" s="7" t="str">
        <f t="shared" si="252"/>
        <v/>
      </c>
      <c r="H382" s="5" t="str">
        <f t="shared" si="253"/>
        <v/>
      </c>
      <c r="I382" s="122" t="str">
        <f t="shared" si="254"/>
        <v/>
      </c>
      <c r="J382" s="7" t="str">
        <f t="shared" si="255"/>
        <v/>
      </c>
      <c r="K382" s="9" t="str">
        <f t="shared" si="256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">
      <c r="A383" s="126"/>
      <c r="B383" s="4"/>
      <c r="C383" s="4"/>
      <c r="D383" s="7"/>
      <c r="E383" s="7"/>
      <c r="F383" s="8" t="str">
        <f t="shared" si="251"/>
        <v/>
      </c>
      <c r="G383" s="7" t="str">
        <f t="shared" si="252"/>
        <v/>
      </c>
      <c r="H383" s="5" t="str">
        <f t="shared" si="253"/>
        <v/>
      </c>
      <c r="I383" s="122" t="str">
        <f t="shared" si="254"/>
        <v/>
      </c>
      <c r="J383" s="7" t="str">
        <f t="shared" si="255"/>
        <v/>
      </c>
      <c r="K383" s="9" t="str">
        <f t="shared" si="256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">
      <c r="A384" s="126"/>
      <c r="B384" s="4"/>
      <c r="C384" s="4"/>
      <c r="D384" s="7"/>
      <c r="E384" s="7"/>
      <c r="F384" s="8" t="str">
        <f t="shared" si="251"/>
        <v/>
      </c>
      <c r="G384" s="7" t="str">
        <f t="shared" si="252"/>
        <v/>
      </c>
      <c r="H384" s="5" t="str">
        <f t="shared" si="253"/>
        <v/>
      </c>
      <c r="I384" s="122" t="str">
        <f t="shared" si="254"/>
        <v/>
      </c>
      <c r="J384" s="7" t="str">
        <f t="shared" si="255"/>
        <v/>
      </c>
      <c r="K384" s="9" t="str">
        <f t="shared" si="256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">
      <c r="A385" s="126"/>
      <c r="B385" s="4"/>
      <c r="C385" s="4"/>
      <c r="D385" s="7"/>
      <c r="E385" s="7"/>
      <c r="F385" s="8" t="str">
        <f t="shared" si="251"/>
        <v/>
      </c>
      <c r="G385" s="7" t="str">
        <f t="shared" si="252"/>
        <v/>
      </c>
      <c r="H385" s="5" t="str">
        <f t="shared" si="253"/>
        <v/>
      </c>
      <c r="I385" s="122" t="str">
        <f t="shared" si="254"/>
        <v/>
      </c>
      <c r="J385" s="7" t="str">
        <f t="shared" si="255"/>
        <v/>
      </c>
      <c r="K385" s="9" t="str">
        <f t="shared" si="256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">
      <c r="A386" s="126"/>
      <c r="B386" s="4"/>
      <c r="C386" s="4"/>
      <c r="D386" s="7"/>
      <c r="E386" s="7"/>
      <c r="F386" s="8" t="str">
        <f t="shared" si="251"/>
        <v/>
      </c>
      <c r="G386" s="7" t="str">
        <f t="shared" si="252"/>
        <v/>
      </c>
      <c r="H386" s="5" t="str">
        <f t="shared" si="253"/>
        <v/>
      </c>
      <c r="I386" s="122" t="str">
        <f t="shared" si="254"/>
        <v/>
      </c>
      <c r="J386" s="7" t="str">
        <f t="shared" si="255"/>
        <v/>
      </c>
      <c r="K386" s="9" t="str">
        <f t="shared" si="256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">
      <c r="A387" s="126"/>
      <c r="B387" s="4"/>
      <c r="C387" s="4"/>
      <c r="D387" s="7"/>
      <c r="E387" s="7"/>
      <c r="F387" s="8" t="str">
        <f t="shared" si="251"/>
        <v/>
      </c>
      <c r="G387" s="7" t="str">
        <f t="shared" si="252"/>
        <v/>
      </c>
      <c r="H387" s="5" t="str">
        <f t="shared" si="253"/>
        <v/>
      </c>
      <c r="I387" s="122" t="str">
        <f t="shared" si="254"/>
        <v/>
      </c>
      <c r="J387" s="7" t="str">
        <f t="shared" si="255"/>
        <v/>
      </c>
      <c r="K387" s="9" t="str">
        <f t="shared" si="256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">
      <c r="A388" s="126"/>
      <c r="B388" s="4"/>
      <c r="C388" s="4"/>
      <c r="D388" s="7"/>
      <c r="E388" s="7"/>
      <c r="F388" s="8" t="str">
        <f t="shared" si="251"/>
        <v/>
      </c>
      <c r="G388" s="7" t="str">
        <f t="shared" si="252"/>
        <v/>
      </c>
      <c r="H388" s="5" t="str">
        <f t="shared" si="253"/>
        <v/>
      </c>
      <c r="I388" s="122" t="str">
        <f t="shared" si="254"/>
        <v/>
      </c>
      <c r="J388" s="7" t="str">
        <f t="shared" si="255"/>
        <v/>
      </c>
      <c r="K388" s="9" t="str">
        <f t="shared" si="256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">
      <c r="A389" s="126"/>
      <c r="B389" s="4"/>
      <c r="C389" s="4"/>
      <c r="D389" s="7"/>
      <c r="E389" s="7"/>
      <c r="F389" s="8" t="str">
        <f t="shared" si="251"/>
        <v/>
      </c>
      <c r="G389" s="7" t="str">
        <f t="shared" si="252"/>
        <v/>
      </c>
      <c r="H389" s="5" t="str">
        <f t="shared" si="253"/>
        <v/>
      </c>
      <c r="I389" s="122" t="str">
        <f t="shared" si="254"/>
        <v/>
      </c>
      <c r="J389" s="7" t="str">
        <f t="shared" si="255"/>
        <v/>
      </c>
      <c r="K389" s="9" t="str">
        <f t="shared" si="256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">
      <c r="A390" s="126"/>
      <c r="B390" s="4"/>
      <c r="C390" s="4"/>
      <c r="D390" s="7"/>
      <c r="E390" s="7"/>
      <c r="F390" s="8" t="str">
        <f t="shared" si="251"/>
        <v/>
      </c>
      <c r="G390" s="7" t="str">
        <f t="shared" si="252"/>
        <v/>
      </c>
      <c r="H390" s="5" t="str">
        <f t="shared" si="253"/>
        <v/>
      </c>
      <c r="I390" s="122" t="str">
        <f t="shared" si="254"/>
        <v/>
      </c>
      <c r="J390" s="7" t="str">
        <f t="shared" si="255"/>
        <v/>
      </c>
      <c r="K390" s="9" t="str">
        <f t="shared" si="256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">
      <c r="A391" s="126"/>
      <c r="B391" s="4"/>
      <c r="C391" s="4"/>
      <c r="D391" s="7"/>
      <c r="E391" s="7"/>
      <c r="F391" s="8" t="str">
        <f t="shared" si="251"/>
        <v/>
      </c>
      <c r="G391" s="7" t="str">
        <f t="shared" si="252"/>
        <v/>
      </c>
      <c r="H391" s="5" t="str">
        <f t="shared" si="253"/>
        <v/>
      </c>
      <c r="I391" s="122" t="str">
        <f t="shared" si="254"/>
        <v/>
      </c>
      <c r="J391" s="7" t="str">
        <f t="shared" si="255"/>
        <v/>
      </c>
      <c r="K391" s="9" t="str">
        <f t="shared" si="256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">
      <c r="A392" s="126"/>
      <c r="B392" s="4"/>
      <c r="C392" s="4"/>
      <c r="D392" s="7"/>
      <c r="E392" s="7"/>
      <c r="F392" s="8" t="str">
        <f t="shared" si="251"/>
        <v/>
      </c>
      <c r="G392" s="7" t="str">
        <f t="shared" si="252"/>
        <v/>
      </c>
      <c r="H392" s="5" t="str">
        <f t="shared" si="253"/>
        <v/>
      </c>
      <c r="I392" s="122" t="str">
        <f t="shared" si="254"/>
        <v/>
      </c>
      <c r="J392" s="7" t="str">
        <f t="shared" si="255"/>
        <v/>
      </c>
      <c r="K392" s="9" t="str">
        <f t="shared" si="256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">
      <c r="A393" s="126"/>
      <c r="B393" s="4"/>
      <c r="C393" s="4"/>
      <c r="D393" s="7"/>
      <c r="E393" s="7"/>
      <c r="F393" s="8" t="str">
        <f t="shared" si="251"/>
        <v/>
      </c>
      <c r="G393" s="7" t="str">
        <f t="shared" si="252"/>
        <v/>
      </c>
      <c r="H393" s="5" t="str">
        <f t="shared" si="253"/>
        <v/>
      </c>
      <c r="I393" s="122" t="str">
        <f t="shared" si="254"/>
        <v/>
      </c>
      <c r="J393" s="7" t="str">
        <f t="shared" si="255"/>
        <v/>
      </c>
      <c r="K393" s="9" t="str">
        <f t="shared" si="256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">
      <c r="A394" s="126"/>
      <c r="B394" s="4"/>
      <c r="C394" s="4"/>
      <c r="D394" s="7"/>
      <c r="E394" s="7"/>
      <c r="F394" s="8" t="str">
        <f t="shared" si="251"/>
        <v/>
      </c>
      <c r="G394" s="7" t="str">
        <f t="shared" si="252"/>
        <v/>
      </c>
      <c r="H394" s="5" t="str">
        <f t="shared" si="253"/>
        <v/>
      </c>
      <c r="I394" s="122" t="str">
        <f t="shared" si="254"/>
        <v/>
      </c>
      <c r="J394" s="7" t="str">
        <f t="shared" si="255"/>
        <v/>
      </c>
      <c r="K394" s="9" t="str">
        <f t="shared" si="256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">
      <c r="A395" s="126"/>
      <c r="B395" s="4"/>
      <c r="C395" s="4"/>
      <c r="D395" s="7"/>
      <c r="E395" s="7"/>
      <c r="F395" s="8" t="str">
        <f t="shared" si="251"/>
        <v/>
      </c>
      <c r="G395" s="7" t="str">
        <f t="shared" si="252"/>
        <v/>
      </c>
      <c r="H395" s="5" t="str">
        <f t="shared" si="253"/>
        <v/>
      </c>
      <c r="I395" s="122" t="str">
        <f t="shared" si="254"/>
        <v/>
      </c>
      <c r="J395" s="7" t="str">
        <f t="shared" si="255"/>
        <v/>
      </c>
      <c r="K395" s="9" t="str">
        <f t="shared" si="256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">
      <c r="A396" s="126"/>
      <c r="B396" s="4"/>
      <c r="C396" s="4"/>
      <c r="D396" s="7"/>
      <c r="E396" s="7"/>
      <c r="F396" s="8" t="str">
        <f t="shared" si="251"/>
        <v/>
      </c>
      <c r="G396" s="7" t="str">
        <f t="shared" si="252"/>
        <v/>
      </c>
      <c r="H396" s="5" t="str">
        <f t="shared" si="253"/>
        <v/>
      </c>
      <c r="I396" s="122" t="str">
        <f t="shared" si="254"/>
        <v/>
      </c>
      <c r="J396" s="7" t="str">
        <f t="shared" si="255"/>
        <v/>
      </c>
      <c r="K396" s="9" t="str">
        <f t="shared" si="256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">
      <c r="A397" s="126"/>
      <c r="B397" s="4"/>
      <c r="C397" s="4"/>
      <c r="D397" s="7"/>
      <c r="E397" s="7"/>
      <c r="F397" s="8" t="str">
        <f t="shared" si="251"/>
        <v/>
      </c>
      <c r="G397" s="7" t="str">
        <f t="shared" si="252"/>
        <v/>
      </c>
      <c r="H397" s="5" t="str">
        <f t="shared" si="253"/>
        <v/>
      </c>
      <c r="I397" s="122" t="str">
        <f t="shared" si="254"/>
        <v/>
      </c>
      <c r="J397" s="7" t="str">
        <f t="shared" si="255"/>
        <v/>
      </c>
      <c r="K397" s="9" t="str">
        <f t="shared" si="256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">
      <c r="A398" s="126"/>
      <c r="B398" s="4"/>
      <c r="C398" s="4"/>
      <c r="D398" s="7"/>
      <c r="E398" s="7"/>
      <c r="F398" s="8" t="str">
        <f t="shared" si="251"/>
        <v/>
      </c>
      <c r="G398" s="7" t="str">
        <f t="shared" si="252"/>
        <v/>
      </c>
      <c r="H398" s="5" t="str">
        <f t="shared" si="253"/>
        <v/>
      </c>
      <c r="I398" s="122" t="str">
        <f t="shared" si="254"/>
        <v/>
      </c>
      <c r="J398" s="7" t="str">
        <f t="shared" si="255"/>
        <v/>
      </c>
      <c r="K398" s="9" t="str">
        <f t="shared" si="256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">
      <c r="A399" s="126"/>
      <c r="B399" s="4"/>
      <c r="C399" s="4"/>
      <c r="D399" s="7"/>
      <c r="E399" s="7"/>
      <c r="F399" s="8" t="str">
        <f t="shared" si="251"/>
        <v/>
      </c>
      <c r="G399" s="7" t="str">
        <f t="shared" si="252"/>
        <v/>
      </c>
      <c r="H399" s="5" t="str">
        <f t="shared" si="253"/>
        <v/>
      </c>
      <c r="I399" s="122" t="str">
        <f t="shared" si="254"/>
        <v/>
      </c>
      <c r="J399" s="7" t="str">
        <f t="shared" si="255"/>
        <v/>
      </c>
      <c r="K399" s="9" t="str">
        <f t="shared" si="256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">
      <c r="A400" s="126"/>
      <c r="B400" s="4"/>
      <c r="C400" s="4"/>
      <c r="D400" s="7"/>
      <c r="E400" s="7"/>
      <c r="F400" s="8" t="str">
        <f t="shared" si="251"/>
        <v/>
      </c>
      <c r="G400" s="7" t="str">
        <f t="shared" si="252"/>
        <v/>
      </c>
      <c r="H400" s="5" t="str">
        <f t="shared" si="253"/>
        <v/>
      </c>
      <c r="I400" s="122" t="str">
        <f t="shared" si="254"/>
        <v/>
      </c>
      <c r="J400" s="7" t="str">
        <f t="shared" si="255"/>
        <v/>
      </c>
      <c r="K400" s="9" t="str">
        <f t="shared" si="256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">
      <c r="A401" s="126"/>
      <c r="B401" s="4"/>
      <c r="C401" s="4"/>
      <c r="D401" s="7"/>
      <c r="E401" s="7"/>
      <c r="F401" s="8" t="str">
        <f t="shared" si="251"/>
        <v/>
      </c>
      <c r="G401" s="7" t="str">
        <f t="shared" si="252"/>
        <v/>
      </c>
      <c r="H401" s="5" t="str">
        <f t="shared" si="253"/>
        <v/>
      </c>
      <c r="I401" s="122" t="str">
        <f t="shared" si="254"/>
        <v/>
      </c>
      <c r="J401" s="7" t="str">
        <f t="shared" si="255"/>
        <v/>
      </c>
      <c r="K401" s="9" t="str">
        <f t="shared" si="256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">
      <c r="A402" s="126"/>
      <c r="B402" s="4"/>
      <c r="C402" s="4"/>
      <c r="D402" s="7"/>
      <c r="E402" s="7"/>
      <c r="F402" s="8" t="str">
        <f t="shared" si="251"/>
        <v/>
      </c>
      <c r="G402" s="7" t="str">
        <f t="shared" si="252"/>
        <v/>
      </c>
      <c r="H402" s="5" t="str">
        <f t="shared" si="253"/>
        <v/>
      </c>
      <c r="I402" s="122" t="str">
        <f t="shared" si="254"/>
        <v/>
      </c>
      <c r="J402" s="7" t="str">
        <f t="shared" si="255"/>
        <v/>
      </c>
      <c r="K402" s="9" t="str">
        <f t="shared" si="256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">
      <c r="A403" s="126"/>
      <c r="B403" s="4"/>
      <c r="C403" s="4"/>
      <c r="D403" s="7"/>
      <c r="E403" s="7"/>
      <c r="F403" s="8" t="str">
        <f t="shared" si="251"/>
        <v/>
      </c>
      <c r="G403" s="7" t="str">
        <f t="shared" si="252"/>
        <v/>
      </c>
      <c r="H403" s="5" t="str">
        <f t="shared" si="253"/>
        <v/>
      </c>
      <c r="I403" s="122" t="str">
        <f t="shared" si="254"/>
        <v/>
      </c>
      <c r="J403" s="7" t="str">
        <f t="shared" si="255"/>
        <v/>
      </c>
      <c r="K403" s="9" t="str">
        <f t="shared" si="256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">
      <c r="A404" s="126"/>
      <c r="B404" s="4"/>
      <c r="C404" s="4"/>
      <c r="D404" s="7"/>
      <c r="E404" s="7"/>
      <c r="F404" s="8" t="str">
        <f t="shared" si="251"/>
        <v/>
      </c>
      <c r="G404" s="7" t="str">
        <f t="shared" si="252"/>
        <v/>
      </c>
      <c r="H404" s="5" t="str">
        <f t="shared" si="253"/>
        <v/>
      </c>
      <c r="I404" s="122" t="str">
        <f t="shared" si="254"/>
        <v/>
      </c>
      <c r="J404" s="7" t="str">
        <f t="shared" si="255"/>
        <v/>
      </c>
      <c r="K404" s="9" t="str">
        <f t="shared" si="256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">
      <c r="A405" s="126"/>
      <c r="B405" s="4"/>
      <c r="C405" s="4"/>
      <c r="D405" s="7"/>
      <c r="E405" s="7"/>
      <c r="F405" s="8" t="str">
        <f t="shared" si="251"/>
        <v/>
      </c>
      <c r="G405" s="7" t="str">
        <f t="shared" si="252"/>
        <v/>
      </c>
      <c r="H405" s="5" t="str">
        <f t="shared" si="253"/>
        <v/>
      </c>
      <c r="I405" s="122" t="str">
        <f t="shared" si="254"/>
        <v/>
      </c>
      <c r="J405" s="7" t="str">
        <f t="shared" si="255"/>
        <v/>
      </c>
      <c r="K405" s="9" t="str">
        <f t="shared" si="256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">
      <c r="A406" s="126"/>
      <c r="B406" s="4"/>
      <c r="C406" s="4"/>
      <c r="D406" s="7"/>
      <c r="E406" s="7"/>
      <c r="F406" s="8" t="str">
        <f t="shared" si="251"/>
        <v/>
      </c>
      <c r="G406" s="7" t="str">
        <f t="shared" si="252"/>
        <v/>
      </c>
      <c r="H406" s="5" t="str">
        <f t="shared" si="253"/>
        <v/>
      </c>
      <c r="I406" s="122" t="str">
        <f t="shared" si="254"/>
        <v/>
      </c>
      <c r="J406" s="7" t="str">
        <f t="shared" si="255"/>
        <v/>
      </c>
      <c r="K406" s="9" t="str">
        <f t="shared" si="256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">
      <c r="A407" s="126"/>
      <c r="B407" s="4"/>
      <c r="C407" s="4"/>
      <c r="D407" s="7"/>
      <c r="E407" s="7"/>
      <c r="F407" s="8" t="str">
        <f t="shared" si="251"/>
        <v/>
      </c>
      <c r="G407" s="7" t="str">
        <f t="shared" si="252"/>
        <v/>
      </c>
      <c r="H407" s="5" t="str">
        <f t="shared" si="253"/>
        <v/>
      </c>
      <c r="I407" s="122" t="str">
        <f t="shared" si="254"/>
        <v/>
      </c>
      <c r="J407" s="7" t="str">
        <f t="shared" si="255"/>
        <v/>
      </c>
      <c r="K407" s="9" t="str">
        <f t="shared" si="256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">
      <c r="A408" s="126"/>
      <c r="B408" s="4"/>
      <c r="C408" s="4"/>
      <c r="D408" s="7"/>
      <c r="E408" s="7"/>
      <c r="F408" s="8" t="str">
        <f t="shared" si="251"/>
        <v/>
      </c>
      <c r="G408" s="7" t="str">
        <f t="shared" si="252"/>
        <v/>
      </c>
      <c r="H408" s="5" t="str">
        <f t="shared" si="253"/>
        <v/>
      </c>
      <c r="I408" s="122" t="str">
        <f t="shared" si="254"/>
        <v/>
      </c>
      <c r="J408" s="7" t="str">
        <f t="shared" si="255"/>
        <v/>
      </c>
      <c r="K408" s="9" t="str">
        <f t="shared" si="256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">
      <c r="A409" s="126"/>
      <c r="B409" s="4"/>
      <c r="C409" s="4"/>
      <c r="D409" s="7"/>
      <c r="E409" s="7"/>
      <c r="F409" s="8" t="str">
        <f t="shared" si="251"/>
        <v/>
      </c>
      <c r="G409" s="7" t="str">
        <f t="shared" si="252"/>
        <v/>
      </c>
      <c r="H409" s="5" t="str">
        <f t="shared" si="253"/>
        <v/>
      </c>
      <c r="I409" s="122" t="str">
        <f t="shared" si="254"/>
        <v/>
      </c>
      <c r="J409" s="7" t="str">
        <f t="shared" si="255"/>
        <v/>
      </c>
      <c r="K409" s="9" t="str">
        <f t="shared" si="256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">
      <c r="A410" s="126"/>
      <c r="B410" s="4"/>
      <c r="C410" s="4"/>
      <c r="D410" s="7"/>
      <c r="E410" s="7"/>
      <c r="F410" s="8" t="str">
        <f t="shared" si="251"/>
        <v/>
      </c>
      <c r="G410" s="7" t="str">
        <f t="shared" si="252"/>
        <v/>
      </c>
      <c r="H410" s="5" t="str">
        <f t="shared" si="253"/>
        <v/>
      </c>
      <c r="I410" s="122" t="str">
        <f t="shared" si="254"/>
        <v/>
      </c>
      <c r="J410" s="7" t="str">
        <f t="shared" si="255"/>
        <v/>
      </c>
      <c r="K410" s="9" t="str">
        <f t="shared" si="256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">
      <c r="A411" s="126"/>
      <c r="B411" s="4"/>
      <c r="C411" s="4"/>
      <c r="D411" s="7"/>
      <c r="E411" s="7"/>
      <c r="F411" s="8" t="str">
        <f t="shared" si="251"/>
        <v/>
      </c>
      <c r="G411" s="7" t="str">
        <f t="shared" si="252"/>
        <v/>
      </c>
      <c r="H411" s="5" t="str">
        <f t="shared" si="253"/>
        <v/>
      </c>
      <c r="I411" s="122" t="str">
        <f t="shared" si="254"/>
        <v/>
      </c>
      <c r="J411" s="7" t="str">
        <f t="shared" si="255"/>
        <v/>
      </c>
      <c r="K411" s="9" t="str">
        <f t="shared" si="256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">
      <c r="A412" s="126"/>
      <c r="B412" s="4"/>
      <c r="C412" s="4"/>
      <c r="D412" s="7"/>
      <c r="E412" s="7"/>
      <c r="F412" s="8" t="str">
        <f t="shared" si="251"/>
        <v/>
      </c>
      <c r="G412" s="7" t="str">
        <f t="shared" si="252"/>
        <v/>
      </c>
      <c r="H412" s="5" t="str">
        <f t="shared" si="253"/>
        <v/>
      </c>
      <c r="I412" s="122" t="str">
        <f t="shared" si="254"/>
        <v/>
      </c>
      <c r="J412" s="7" t="str">
        <f t="shared" si="255"/>
        <v/>
      </c>
      <c r="K412" s="9" t="str">
        <f t="shared" si="256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">
      <c r="A413" s="126"/>
      <c r="B413" s="4"/>
      <c r="C413" s="4"/>
      <c r="D413" s="7"/>
      <c r="E413" s="7"/>
      <c r="F413" s="8" t="str">
        <f t="shared" si="251"/>
        <v/>
      </c>
      <c r="G413" s="7" t="str">
        <f t="shared" si="252"/>
        <v/>
      </c>
      <c r="H413" s="5" t="str">
        <f t="shared" si="253"/>
        <v/>
      </c>
      <c r="I413" s="122" t="str">
        <f t="shared" si="254"/>
        <v/>
      </c>
      <c r="J413" s="7" t="str">
        <f t="shared" si="255"/>
        <v/>
      </c>
      <c r="K413" s="9" t="str">
        <f t="shared" si="256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">
      <c r="A414" s="126"/>
      <c r="B414" s="4"/>
      <c r="C414" s="4"/>
      <c r="D414" s="7"/>
      <c r="E414" s="7"/>
      <c r="F414" s="8" t="str">
        <f t="shared" si="251"/>
        <v/>
      </c>
      <c r="G414" s="7" t="str">
        <f t="shared" si="252"/>
        <v/>
      </c>
      <c r="H414" s="5" t="str">
        <f t="shared" si="253"/>
        <v/>
      </c>
      <c r="I414" s="122" t="str">
        <f t="shared" si="254"/>
        <v/>
      </c>
      <c r="J414" s="7" t="str">
        <f t="shared" si="255"/>
        <v/>
      </c>
      <c r="K414" s="9" t="str">
        <f t="shared" si="256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">
      <c r="A415" s="126"/>
      <c r="B415" s="4"/>
      <c r="C415" s="4"/>
      <c r="D415" s="7"/>
      <c r="E415" s="7"/>
      <c r="F415" s="8" t="str">
        <f t="shared" si="251"/>
        <v/>
      </c>
      <c r="G415" s="7" t="str">
        <f t="shared" si="252"/>
        <v/>
      </c>
      <c r="H415" s="5" t="str">
        <f t="shared" si="253"/>
        <v/>
      </c>
      <c r="I415" s="122" t="str">
        <f t="shared" si="254"/>
        <v/>
      </c>
      <c r="J415" s="7" t="str">
        <f t="shared" si="255"/>
        <v/>
      </c>
      <c r="K415" s="9" t="str">
        <f t="shared" si="256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">
      <c r="A416" s="126"/>
      <c r="B416" s="4"/>
      <c r="C416" s="4"/>
      <c r="D416" s="7"/>
      <c r="E416" s="7"/>
      <c r="F416" s="8" t="str">
        <f t="shared" ref="F416:F479" si="257">IF(ISBLANK(B416),"",IF(I416="L","Baixa",IF(I416="A","Média",IF(I416="","","Alta"))))</f>
        <v/>
      </c>
      <c r="G416" s="7" t="str">
        <f t="shared" ref="G416:G479" si="258">CONCATENATE(B416,I416)</f>
        <v/>
      </c>
      <c r="H416" s="5" t="str">
        <f t="shared" ref="H416:H479" si="259">IF(ISBLANK(B416),"",IF(B416="ALI",IF(I416="L",7,IF(I416="A",10,15)),IF(B416="AIE",IF(I416="L",5,IF(I416="A",7,10)),IF(B416="SE",IF(I416="L",4,IF(I416="A",5,7)),IF(OR(B416="EE",B416="CE"),IF(I416="L",3,IF(I416="A",4,6)),0)))))</f>
        <v/>
      </c>
      <c r="I416" s="122" t="str">
        <f t="shared" ref="I416:I479" si="260">IF(OR(ISBLANK(D416),ISBLANK(E416)),IF(OR(B416="ALI",B416="AIE"),"L",IF(OR(B416="EE",B416="SE",B416="CE"),"A","")),IF(B416="EE",IF(E416&gt;=3,IF(D416&gt;=5,"H","A"),IF(E416&gt;=2,IF(D416&gt;=16,"H",IF(D416&lt;=4,"L","A")),IF(D416&lt;=15,"L","A"))),IF(OR(B416="SE",B416="CE"),IF(E416&gt;=4,IF(D416&gt;=6,"H","A"),IF(E416&gt;=2,IF(D416&gt;=20,"H",IF(D416&lt;=5,"L","A")),IF(D416&lt;=19,"L","A"))),IF(OR(B416="ALI",B416="AIE"),IF(E416&gt;=6,IF(D416&gt;=20,"H","A"),IF(E416&gt;=2,IF(D416&gt;=51,"H",IF(D416&lt;=19,"L","A")),IF(D416&lt;=50,"L","A"))),""))))</f>
        <v/>
      </c>
      <c r="J416" s="7" t="str">
        <f t="shared" ref="J416:J479" si="261">CONCATENATE(B416,C416)</f>
        <v/>
      </c>
      <c r="K416" s="9" t="str">
        <f t="shared" si="256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">
      <c r="A417" s="126"/>
      <c r="B417" s="4"/>
      <c r="C417" s="4"/>
      <c r="D417" s="7"/>
      <c r="E417" s="7"/>
      <c r="F417" s="8" t="str">
        <f t="shared" si="257"/>
        <v/>
      </c>
      <c r="G417" s="7" t="str">
        <f t="shared" si="258"/>
        <v/>
      </c>
      <c r="H417" s="5" t="str">
        <f t="shared" si="259"/>
        <v/>
      </c>
      <c r="I417" s="122" t="str">
        <f t="shared" si="260"/>
        <v/>
      </c>
      <c r="J417" s="7" t="str">
        <f t="shared" si="261"/>
        <v/>
      </c>
      <c r="K417" s="9" t="str">
        <f t="shared" si="256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">
      <c r="A418" s="126"/>
      <c r="B418" s="4"/>
      <c r="C418" s="4"/>
      <c r="D418" s="7"/>
      <c r="E418" s="7"/>
      <c r="F418" s="8" t="str">
        <f t="shared" si="257"/>
        <v/>
      </c>
      <c r="G418" s="7" t="str">
        <f t="shared" si="258"/>
        <v/>
      </c>
      <c r="H418" s="5" t="str">
        <f t="shared" si="259"/>
        <v/>
      </c>
      <c r="I418" s="122" t="str">
        <f t="shared" si="260"/>
        <v/>
      </c>
      <c r="J418" s="7" t="str">
        <f t="shared" si="261"/>
        <v/>
      </c>
      <c r="K418" s="9" t="str">
        <f t="shared" ref="K418:K481" si="262">IF(OR(H418="",H418=0),L418,H418)</f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">
      <c r="A419" s="126"/>
      <c r="B419" s="4"/>
      <c r="C419" s="4"/>
      <c r="D419" s="7"/>
      <c r="E419" s="7"/>
      <c r="F419" s="8" t="str">
        <f t="shared" si="257"/>
        <v/>
      </c>
      <c r="G419" s="7" t="str">
        <f t="shared" si="258"/>
        <v/>
      </c>
      <c r="H419" s="5" t="str">
        <f t="shared" si="259"/>
        <v/>
      </c>
      <c r="I419" s="122" t="str">
        <f t="shared" si="260"/>
        <v/>
      </c>
      <c r="J419" s="7" t="str">
        <f t="shared" si="261"/>
        <v/>
      </c>
      <c r="K419" s="9" t="str">
        <f t="shared" si="262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">
      <c r="A420" s="126"/>
      <c r="B420" s="4"/>
      <c r="C420" s="4"/>
      <c r="D420" s="7"/>
      <c r="E420" s="7"/>
      <c r="F420" s="8" t="str">
        <f t="shared" si="257"/>
        <v/>
      </c>
      <c r="G420" s="7" t="str">
        <f t="shared" si="258"/>
        <v/>
      </c>
      <c r="H420" s="5" t="str">
        <f t="shared" si="259"/>
        <v/>
      </c>
      <c r="I420" s="122" t="str">
        <f t="shared" si="260"/>
        <v/>
      </c>
      <c r="J420" s="7" t="str">
        <f t="shared" si="261"/>
        <v/>
      </c>
      <c r="K420" s="9" t="str">
        <f t="shared" si="262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">
      <c r="A421" s="126"/>
      <c r="B421" s="4"/>
      <c r="C421" s="4"/>
      <c r="D421" s="7"/>
      <c r="E421" s="7"/>
      <c r="F421" s="8" t="str">
        <f t="shared" si="257"/>
        <v/>
      </c>
      <c r="G421" s="7" t="str">
        <f t="shared" si="258"/>
        <v/>
      </c>
      <c r="H421" s="5" t="str">
        <f t="shared" si="259"/>
        <v/>
      </c>
      <c r="I421" s="122" t="str">
        <f t="shared" si="260"/>
        <v/>
      </c>
      <c r="J421" s="7" t="str">
        <f t="shared" si="261"/>
        <v/>
      </c>
      <c r="K421" s="9" t="str">
        <f t="shared" si="262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">
      <c r="A422" s="126"/>
      <c r="B422" s="4"/>
      <c r="C422" s="4"/>
      <c r="D422" s="7"/>
      <c r="E422" s="7"/>
      <c r="F422" s="8" t="str">
        <f t="shared" si="257"/>
        <v/>
      </c>
      <c r="G422" s="7" t="str">
        <f t="shared" si="258"/>
        <v/>
      </c>
      <c r="H422" s="5" t="str">
        <f t="shared" si="259"/>
        <v/>
      </c>
      <c r="I422" s="122" t="str">
        <f t="shared" si="260"/>
        <v/>
      </c>
      <c r="J422" s="7" t="str">
        <f t="shared" si="261"/>
        <v/>
      </c>
      <c r="K422" s="9" t="str">
        <f t="shared" si="262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">
      <c r="A423" s="126"/>
      <c r="B423" s="4"/>
      <c r="C423" s="4"/>
      <c r="D423" s="7"/>
      <c r="E423" s="7"/>
      <c r="F423" s="8" t="str">
        <f t="shared" si="257"/>
        <v/>
      </c>
      <c r="G423" s="7" t="str">
        <f t="shared" si="258"/>
        <v/>
      </c>
      <c r="H423" s="5" t="str">
        <f t="shared" si="259"/>
        <v/>
      </c>
      <c r="I423" s="122" t="str">
        <f t="shared" si="260"/>
        <v/>
      </c>
      <c r="J423" s="7" t="str">
        <f t="shared" si="261"/>
        <v/>
      </c>
      <c r="K423" s="9" t="str">
        <f t="shared" si="262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">
      <c r="A424" s="126"/>
      <c r="B424" s="4"/>
      <c r="C424" s="4"/>
      <c r="D424" s="7"/>
      <c r="E424" s="7"/>
      <c r="F424" s="8" t="str">
        <f t="shared" si="257"/>
        <v/>
      </c>
      <c r="G424" s="7" t="str">
        <f t="shared" si="258"/>
        <v/>
      </c>
      <c r="H424" s="5" t="str">
        <f t="shared" si="259"/>
        <v/>
      </c>
      <c r="I424" s="122" t="str">
        <f t="shared" si="260"/>
        <v/>
      </c>
      <c r="J424" s="7" t="str">
        <f t="shared" si="261"/>
        <v/>
      </c>
      <c r="K424" s="9" t="str">
        <f t="shared" si="262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">
      <c r="A425" s="126"/>
      <c r="B425" s="4"/>
      <c r="C425" s="4"/>
      <c r="D425" s="7"/>
      <c r="E425" s="7"/>
      <c r="F425" s="8" t="str">
        <f t="shared" si="257"/>
        <v/>
      </c>
      <c r="G425" s="7" t="str">
        <f t="shared" si="258"/>
        <v/>
      </c>
      <c r="H425" s="5" t="str">
        <f t="shared" si="259"/>
        <v/>
      </c>
      <c r="I425" s="122" t="str">
        <f t="shared" si="260"/>
        <v/>
      </c>
      <c r="J425" s="7" t="str">
        <f t="shared" si="261"/>
        <v/>
      </c>
      <c r="K425" s="9" t="str">
        <f t="shared" si="262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">
      <c r="A426" s="126"/>
      <c r="B426" s="4"/>
      <c r="C426" s="4"/>
      <c r="D426" s="7"/>
      <c r="E426" s="7"/>
      <c r="F426" s="8" t="str">
        <f t="shared" si="257"/>
        <v/>
      </c>
      <c r="G426" s="7" t="str">
        <f t="shared" si="258"/>
        <v/>
      </c>
      <c r="H426" s="5" t="str">
        <f t="shared" si="259"/>
        <v/>
      </c>
      <c r="I426" s="122" t="str">
        <f t="shared" si="260"/>
        <v/>
      </c>
      <c r="J426" s="7" t="str">
        <f t="shared" si="261"/>
        <v/>
      </c>
      <c r="K426" s="9" t="str">
        <f t="shared" si="262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">
      <c r="A427" s="126"/>
      <c r="B427" s="4"/>
      <c r="C427" s="4"/>
      <c r="D427" s="7"/>
      <c r="E427" s="7"/>
      <c r="F427" s="8" t="str">
        <f t="shared" si="257"/>
        <v/>
      </c>
      <c r="G427" s="7" t="str">
        <f t="shared" si="258"/>
        <v/>
      </c>
      <c r="H427" s="5" t="str">
        <f t="shared" si="259"/>
        <v/>
      </c>
      <c r="I427" s="122" t="str">
        <f t="shared" si="260"/>
        <v/>
      </c>
      <c r="J427" s="7" t="str">
        <f t="shared" si="261"/>
        <v/>
      </c>
      <c r="K427" s="9" t="str">
        <f t="shared" si="262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">
      <c r="A428" s="126"/>
      <c r="B428" s="4"/>
      <c r="C428" s="4"/>
      <c r="D428" s="7"/>
      <c r="E428" s="7"/>
      <c r="F428" s="8" t="str">
        <f t="shared" si="257"/>
        <v/>
      </c>
      <c r="G428" s="7" t="str">
        <f t="shared" si="258"/>
        <v/>
      </c>
      <c r="H428" s="5" t="str">
        <f t="shared" si="259"/>
        <v/>
      </c>
      <c r="I428" s="122" t="str">
        <f t="shared" si="260"/>
        <v/>
      </c>
      <c r="J428" s="7" t="str">
        <f t="shared" si="261"/>
        <v/>
      </c>
      <c r="K428" s="9" t="str">
        <f t="shared" si="262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">
      <c r="A429" s="126"/>
      <c r="B429" s="4"/>
      <c r="C429" s="4"/>
      <c r="D429" s="7"/>
      <c r="E429" s="7"/>
      <c r="F429" s="8" t="str">
        <f t="shared" si="257"/>
        <v/>
      </c>
      <c r="G429" s="7" t="str">
        <f t="shared" si="258"/>
        <v/>
      </c>
      <c r="H429" s="5" t="str">
        <f t="shared" si="259"/>
        <v/>
      </c>
      <c r="I429" s="122" t="str">
        <f t="shared" si="260"/>
        <v/>
      </c>
      <c r="J429" s="7" t="str">
        <f t="shared" si="261"/>
        <v/>
      </c>
      <c r="K429" s="9" t="str">
        <f t="shared" si="262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">
      <c r="A430" s="126"/>
      <c r="B430" s="4"/>
      <c r="C430" s="4"/>
      <c r="D430" s="7"/>
      <c r="E430" s="7"/>
      <c r="F430" s="8" t="str">
        <f t="shared" si="257"/>
        <v/>
      </c>
      <c r="G430" s="7" t="str">
        <f t="shared" si="258"/>
        <v/>
      </c>
      <c r="H430" s="5" t="str">
        <f t="shared" si="259"/>
        <v/>
      </c>
      <c r="I430" s="122" t="str">
        <f t="shared" si="260"/>
        <v/>
      </c>
      <c r="J430" s="7" t="str">
        <f t="shared" si="261"/>
        <v/>
      </c>
      <c r="K430" s="9" t="str">
        <f t="shared" si="262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">
      <c r="A431" s="126"/>
      <c r="B431" s="4"/>
      <c r="C431" s="4"/>
      <c r="D431" s="7"/>
      <c r="E431" s="7"/>
      <c r="F431" s="8" t="str">
        <f t="shared" si="257"/>
        <v/>
      </c>
      <c r="G431" s="7" t="str">
        <f t="shared" si="258"/>
        <v/>
      </c>
      <c r="H431" s="5" t="str">
        <f t="shared" si="259"/>
        <v/>
      </c>
      <c r="I431" s="122" t="str">
        <f t="shared" si="260"/>
        <v/>
      </c>
      <c r="J431" s="7" t="str">
        <f t="shared" si="261"/>
        <v/>
      </c>
      <c r="K431" s="9" t="str">
        <f t="shared" si="262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">
      <c r="A432" s="126"/>
      <c r="B432" s="4"/>
      <c r="C432" s="4"/>
      <c r="D432" s="7"/>
      <c r="E432" s="7"/>
      <c r="F432" s="8" t="str">
        <f t="shared" si="257"/>
        <v/>
      </c>
      <c r="G432" s="7" t="str">
        <f t="shared" si="258"/>
        <v/>
      </c>
      <c r="H432" s="5" t="str">
        <f t="shared" si="259"/>
        <v/>
      </c>
      <c r="I432" s="122" t="str">
        <f t="shared" si="260"/>
        <v/>
      </c>
      <c r="J432" s="7" t="str">
        <f t="shared" si="261"/>
        <v/>
      </c>
      <c r="K432" s="9" t="str">
        <f t="shared" si="262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">
      <c r="A433" s="126"/>
      <c r="B433" s="4"/>
      <c r="C433" s="4"/>
      <c r="D433" s="7"/>
      <c r="E433" s="7"/>
      <c r="F433" s="8" t="str">
        <f t="shared" si="257"/>
        <v/>
      </c>
      <c r="G433" s="7" t="str">
        <f t="shared" si="258"/>
        <v/>
      </c>
      <c r="H433" s="5" t="str">
        <f t="shared" si="259"/>
        <v/>
      </c>
      <c r="I433" s="122" t="str">
        <f t="shared" si="260"/>
        <v/>
      </c>
      <c r="J433" s="7" t="str">
        <f t="shared" si="261"/>
        <v/>
      </c>
      <c r="K433" s="9" t="str">
        <f t="shared" si="262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">
      <c r="A434" s="126"/>
      <c r="B434" s="4"/>
      <c r="C434" s="4"/>
      <c r="D434" s="7"/>
      <c r="E434" s="7"/>
      <c r="F434" s="8" t="str">
        <f t="shared" si="257"/>
        <v/>
      </c>
      <c r="G434" s="7" t="str">
        <f t="shared" si="258"/>
        <v/>
      </c>
      <c r="H434" s="5" t="str">
        <f t="shared" si="259"/>
        <v/>
      </c>
      <c r="I434" s="122" t="str">
        <f t="shared" si="260"/>
        <v/>
      </c>
      <c r="J434" s="7" t="str">
        <f t="shared" si="261"/>
        <v/>
      </c>
      <c r="K434" s="9" t="str">
        <f t="shared" si="262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">
      <c r="A435" s="126"/>
      <c r="B435" s="4"/>
      <c r="C435" s="4"/>
      <c r="D435" s="7"/>
      <c r="E435" s="7"/>
      <c r="F435" s="8" t="str">
        <f t="shared" si="257"/>
        <v/>
      </c>
      <c r="G435" s="7" t="str">
        <f t="shared" si="258"/>
        <v/>
      </c>
      <c r="H435" s="5" t="str">
        <f t="shared" si="259"/>
        <v/>
      </c>
      <c r="I435" s="122" t="str">
        <f t="shared" si="260"/>
        <v/>
      </c>
      <c r="J435" s="7" t="str">
        <f t="shared" si="261"/>
        <v/>
      </c>
      <c r="K435" s="9" t="str">
        <f t="shared" si="262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">
      <c r="A436" s="126"/>
      <c r="B436" s="4"/>
      <c r="C436" s="4"/>
      <c r="D436" s="7"/>
      <c r="E436" s="7"/>
      <c r="F436" s="8" t="str">
        <f t="shared" si="257"/>
        <v/>
      </c>
      <c r="G436" s="7" t="str">
        <f t="shared" si="258"/>
        <v/>
      </c>
      <c r="H436" s="5" t="str">
        <f t="shared" si="259"/>
        <v/>
      </c>
      <c r="I436" s="122" t="str">
        <f t="shared" si="260"/>
        <v/>
      </c>
      <c r="J436" s="7" t="str">
        <f t="shared" si="261"/>
        <v/>
      </c>
      <c r="K436" s="9" t="str">
        <f t="shared" si="262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">
      <c r="A437" s="126"/>
      <c r="B437" s="4"/>
      <c r="C437" s="4"/>
      <c r="D437" s="7"/>
      <c r="E437" s="7"/>
      <c r="F437" s="8" t="str">
        <f t="shared" si="257"/>
        <v/>
      </c>
      <c r="G437" s="7" t="str">
        <f t="shared" si="258"/>
        <v/>
      </c>
      <c r="H437" s="5" t="str">
        <f t="shared" si="259"/>
        <v/>
      </c>
      <c r="I437" s="122" t="str">
        <f t="shared" si="260"/>
        <v/>
      </c>
      <c r="J437" s="7" t="str">
        <f t="shared" si="261"/>
        <v/>
      </c>
      <c r="K437" s="9" t="str">
        <f t="shared" si="262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">
      <c r="A438" s="126"/>
      <c r="B438" s="4"/>
      <c r="C438" s="4"/>
      <c r="D438" s="7"/>
      <c r="E438" s="7"/>
      <c r="F438" s="8" t="str">
        <f t="shared" si="257"/>
        <v/>
      </c>
      <c r="G438" s="7" t="str">
        <f t="shared" si="258"/>
        <v/>
      </c>
      <c r="H438" s="5" t="str">
        <f t="shared" si="259"/>
        <v/>
      </c>
      <c r="I438" s="122" t="str">
        <f t="shared" si="260"/>
        <v/>
      </c>
      <c r="J438" s="7" t="str">
        <f t="shared" si="261"/>
        <v/>
      </c>
      <c r="K438" s="9" t="str">
        <f t="shared" si="262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">
      <c r="A439" s="126"/>
      <c r="B439" s="4"/>
      <c r="C439" s="4"/>
      <c r="D439" s="7"/>
      <c r="E439" s="7"/>
      <c r="F439" s="8" t="str">
        <f t="shared" si="257"/>
        <v/>
      </c>
      <c r="G439" s="7" t="str">
        <f t="shared" si="258"/>
        <v/>
      </c>
      <c r="H439" s="5" t="str">
        <f t="shared" si="259"/>
        <v/>
      </c>
      <c r="I439" s="122" t="str">
        <f t="shared" si="260"/>
        <v/>
      </c>
      <c r="J439" s="7" t="str">
        <f t="shared" si="261"/>
        <v/>
      </c>
      <c r="K439" s="9" t="str">
        <f t="shared" si="262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">
      <c r="A440" s="126"/>
      <c r="B440" s="4"/>
      <c r="C440" s="4"/>
      <c r="D440" s="7"/>
      <c r="E440" s="7"/>
      <c r="F440" s="8" t="str">
        <f t="shared" si="257"/>
        <v/>
      </c>
      <c r="G440" s="7" t="str">
        <f t="shared" si="258"/>
        <v/>
      </c>
      <c r="H440" s="5" t="str">
        <f t="shared" si="259"/>
        <v/>
      </c>
      <c r="I440" s="122" t="str">
        <f t="shared" si="260"/>
        <v/>
      </c>
      <c r="J440" s="7" t="str">
        <f t="shared" si="261"/>
        <v/>
      </c>
      <c r="K440" s="9" t="str">
        <f t="shared" si="262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">
      <c r="A441" s="126"/>
      <c r="B441" s="4"/>
      <c r="C441" s="4"/>
      <c r="D441" s="7"/>
      <c r="E441" s="7"/>
      <c r="F441" s="8" t="str">
        <f t="shared" si="257"/>
        <v/>
      </c>
      <c r="G441" s="7" t="str">
        <f t="shared" si="258"/>
        <v/>
      </c>
      <c r="H441" s="5" t="str">
        <f t="shared" si="259"/>
        <v/>
      </c>
      <c r="I441" s="122" t="str">
        <f t="shared" si="260"/>
        <v/>
      </c>
      <c r="J441" s="7" t="str">
        <f t="shared" si="261"/>
        <v/>
      </c>
      <c r="K441" s="9" t="str">
        <f t="shared" si="262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">
      <c r="A442" s="126"/>
      <c r="B442" s="4"/>
      <c r="C442" s="4"/>
      <c r="D442" s="7"/>
      <c r="E442" s="7"/>
      <c r="F442" s="8" t="str">
        <f t="shared" si="257"/>
        <v/>
      </c>
      <c r="G442" s="7" t="str">
        <f t="shared" si="258"/>
        <v/>
      </c>
      <c r="H442" s="5" t="str">
        <f t="shared" si="259"/>
        <v/>
      </c>
      <c r="I442" s="122" t="str">
        <f t="shared" si="260"/>
        <v/>
      </c>
      <c r="J442" s="7" t="str">
        <f t="shared" si="261"/>
        <v/>
      </c>
      <c r="K442" s="9" t="str">
        <f t="shared" si="262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">
      <c r="A443" s="126"/>
      <c r="B443" s="4"/>
      <c r="C443" s="4"/>
      <c r="D443" s="7"/>
      <c r="E443" s="7"/>
      <c r="F443" s="8" t="str">
        <f t="shared" si="257"/>
        <v/>
      </c>
      <c r="G443" s="7" t="str">
        <f t="shared" si="258"/>
        <v/>
      </c>
      <c r="H443" s="5" t="str">
        <f t="shared" si="259"/>
        <v/>
      </c>
      <c r="I443" s="122" t="str">
        <f t="shared" si="260"/>
        <v/>
      </c>
      <c r="J443" s="7" t="str">
        <f t="shared" si="261"/>
        <v/>
      </c>
      <c r="K443" s="9" t="str">
        <f t="shared" si="262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">
      <c r="A444" s="126"/>
      <c r="B444" s="4"/>
      <c r="C444" s="4"/>
      <c r="D444" s="7"/>
      <c r="E444" s="7"/>
      <c r="F444" s="8" t="str">
        <f t="shared" si="257"/>
        <v/>
      </c>
      <c r="G444" s="7" t="str">
        <f t="shared" si="258"/>
        <v/>
      </c>
      <c r="H444" s="5" t="str">
        <f t="shared" si="259"/>
        <v/>
      </c>
      <c r="I444" s="122" t="str">
        <f t="shared" si="260"/>
        <v/>
      </c>
      <c r="J444" s="7" t="str">
        <f t="shared" si="261"/>
        <v/>
      </c>
      <c r="K444" s="9" t="str">
        <f t="shared" si="262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">
      <c r="A445" s="126"/>
      <c r="B445" s="4"/>
      <c r="C445" s="4"/>
      <c r="D445" s="7"/>
      <c r="E445" s="7"/>
      <c r="F445" s="8" t="str">
        <f t="shared" si="257"/>
        <v/>
      </c>
      <c r="G445" s="7" t="str">
        <f t="shared" si="258"/>
        <v/>
      </c>
      <c r="H445" s="5" t="str">
        <f t="shared" si="259"/>
        <v/>
      </c>
      <c r="I445" s="122" t="str">
        <f t="shared" si="260"/>
        <v/>
      </c>
      <c r="J445" s="7" t="str">
        <f t="shared" si="261"/>
        <v/>
      </c>
      <c r="K445" s="9" t="str">
        <f t="shared" si="262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">
      <c r="A446" s="126"/>
      <c r="B446" s="4"/>
      <c r="C446" s="4"/>
      <c r="D446" s="7"/>
      <c r="E446" s="7"/>
      <c r="F446" s="8" t="str">
        <f t="shared" si="257"/>
        <v/>
      </c>
      <c r="G446" s="7" t="str">
        <f t="shared" si="258"/>
        <v/>
      </c>
      <c r="H446" s="5" t="str">
        <f t="shared" si="259"/>
        <v/>
      </c>
      <c r="I446" s="122" t="str">
        <f t="shared" si="260"/>
        <v/>
      </c>
      <c r="J446" s="7" t="str">
        <f t="shared" si="261"/>
        <v/>
      </c>
      <c r="K446" s="9" t="str">
        <f t="shared" si="262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">
      <c r="A447" s="126"/>
      <c r="B447" s="4"/>
      <c r="C447" s="4"/>
      <c r="D447" s="7"/>
      <c r="E447" s="7"/>
      <c r="F447" s="8" t="str">
        <f t="shared" si="257"/>
        <v/>
      </c>
      <c r="G447" s="7" t="str">
        <f t="shared" si="258"/>
        <v/>
      </c>
      <c r="H447" s="5" t="str">
        <f t="shared" si="259"/>
        <v/>
      </c>
      <c r="I447" s="122" t="str">
        <f t="shared" si="260"/>
        <v/>
      </c>
      <c r="J447" s="7" t="str">
        <f t="shared" si="261"/>
        <v/>
      </c>
      <c r="K447" s="9" t="str">
        <f t="shared" si="262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">
      <c r="A448" s="126"/>
      <c r="B448" s="4"/>
      <c r="C448" s="4"/>
      <c r="D448" s="7"/>
      <c r="E448" s="7"/>
      <c r="F448" s="8" t="str">
        <f t="shared" si="257"/>
        <v/>
      </c>
      <c r="G448" s="7" t="str">
        <f t="shared" si="258"/>
        <v/>
      </c>
      <c r="H448" s="5" t="str">
        <f t="shared" si="259"/>
        <v/>
      </c>
      <c r="I448" s="122" t="str">
        <f t="shared" si="260"/>
        <v/>
      </c>
      <c r="J448" s="7" t="str">
        <f t="shared" si="261"/>
        <v/>
      </c>
      <c r="K448" s="9" t="str">
        <f t="shared" si="262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">
      <c r="A449" s="126"/>
      <c r="B449" s="4"/>
      <c r="C449" s="4"/>
      <c r="D449" s="7"/>
      <c r="E449" s="7"/>
      <c r="F449" s="8" t="str">
        <f t="shared" si="257"/>
        <v/>
      </c>
      <c r="G449" s="7" t="str">
        <f t="shared" si="258"/>
        <v/>
      </c>
      <c r="H449" s="5" t="str">
        <f t="shared" si="259"/>
        <v/>
      </c>
      <c r="I449" s="122" t="str">
        <f t="shared" si="260"/>
        <v/>
      </c>
      <c r="J449" s="7" t="str">
        <f t="shared" si="261"/>
        <v/>
      </c>
      <c r="K449" s="9" t="str">
        <f t="shared" si="262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">
      <c r="A450" s="126"/>
      <c r="B450" s="4"/>
      <c r="C450" s="4"/>
      <c r="D450" s="7"/>
      <c r="E450" s="7"/>
      <c r="F450" s="8" t="str">
        <f t="shared" si="257"/>
        <v/>
      </c>
      <c r="G450" s="7" t="str">
        <f t="shared" si="258"/>
        <v/>
      </c>
      <c r="H450" s="5" t="str">
        <f t="shared" si="259"/>
        <v/>
      </c>
      <c r="I450" s="122" t="str">
        <f t="shared" si="260"/>
        <v/>
      </c>
      <c r="J450" s="7" t="str">
        <f t="shared" si="261"/>
        <v/>
      </c>
      <c r="K450" s="9" t="str">
        <f t="shared" si="262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">
      <c r="A451" s="126"/>
      <c r="B451" s="4"/>
      <c r="C451" s="4"/>
      <c r="D451" s="7"/>
      <c r="E451" s="7"/>
      <c r="F451" s="8" t="str">
        <f t="shared" si="257"/>
        <v/>
      </c>
      <c r="G451" s="7" t="str">
        <f t="shared" si="258"/>
        <v/>
      </c>
      <c r="H451" s="5" t="str">
        <f t="shared" si="259"/>
        <v/>
      </c>
      <c r="I451" s="122" t="str">
        <f t="shared" si="260"/>
        <v/>
      </c>
      <c r="J451" s="7" t="str">
        <f t="shared" si="261"/>
        <v/>
      </c>
      <c r="K451" s="9" t="str">
        <f t="shared" si="262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">
      <c r="A452" s="126"/>
      <c r="B452" s="4"/>
      <c r="C452" s="4"/>
      <c r="D452" s="7"/>
      <c r="E452" s="7"/>
      <c r="F452" s="8" t="str">
        <f t="shared" si="257"/>
        <v/>
      </c>
      <c r="G452" s="7" t="str">
        <f t="shared" si="258"/>
        <v/>
      </c>
      <c r="H452" s="5" t="str">
        <f t="shared" si="259"/>
        <v/>
      </c>
      <c r="I452" s="122" t="str">
        <f t="shared" si="260"/>
        <v/>
      </c>
      <c r="J452" s="7" t="str">
        <f t="shared" si="261"/>
        <v/>
      </c>
      <c r="K452" s="9" t="str">
        <f t="shared" si="262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">
      <c r="A453" s="126"/>
      <c r="B453" s="4"/>
      <c r="C453" s="4"/>
      <c r="D453" s="7"/>
      <c r="E453" s="7"/>
      <c r="F453" s="8" t="str">
        <f t="shared" si="257"/>
        <v/>
      </c>
      <c r="G453" s="7" t="str">
        <f t="shared" si="258"/>
        <v/>
      </c>
      <c r="H453" s="5" t="str">
        <f t="shared" si="259"/>
        <v/>
      </c>
      <c r="I453" s="122" t="str">
        <f t="shared" si="260"/>
        <v/>
      </c>
      <c r="J453" s="7" t="str">
        <f t="shared" si="261"/>
        <v/>
      </c>
      <c r="K453" s="9" t="str">
        <f t="shared" si="262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">
      <c r="A454" s="126"/>
      <c r="B454" s="4"/>
      <c r="C454" s="4"/>
      <c r="D454" s="7"/>
      <c r="E454" s="7"/>
      <c r="F454" s="8" t="str">
        <f t="shared" si="257"/>
        <v/>
      </c>
      <c r="G454" s="7" t="str">
        <f t="shared" si="258"/>
        <v/>
      </c>
      <c r="H454" s="5" t="str">
        <f t="shared" si="259"/>
        <v/>
      </c>
      <c r="I454" s="122" t="str">
        <f t="shared" si="260"/>
        <v/>
      </c>
      <c r="J454" s="7" t="str">
        <f t="shared" si="261"/>
        <v/>
      </c>
      <c r="K454" s="9" t="str">
        <f t="shared" si="262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">
      <c r="A455" s="126"/>
      <c r="B455" s="4"/>
      <c r="C455" s="4"/>
      <c r="D455" s="7"/>
      <c r="E455" s="7"/>
      <c r="F455" s="8" t="str">
        <f t="shared" si="257"/>
        <v/>
      </c>
      <c r="G455" s="7" t="str">
        <f t="shared" si="258"/>
        <v/>
      </c>
      <c r="H455" s="5" t="str">
        <f t="shared" si="259"/>
        <v/>
      </c>
      <c r="I455" s="122" t="str">
        <f t="shared" si="260"/>
        <v/>
      </c>
      <c r="J455" s="7" t="str">
        <f t="shared" si="261"/>
        <v/>
      </c>
      <c r="K455" s="9" t="str">
        <f t="shared" si="262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">
      <c r="A456" s="126"/>
      <c r="B456" s="4"/>
      <c r="C456" s="4"/>
      <c r="D456" s="7"/>
      <c r="E456" s="7"/>
      <c r="F456" s="8" t="str">
        <f t="shared" si="257"/>
        <v/>
      </c>
      <c r="G456" s="7" t="str">
        <f t="shared" si="258"/>
        <v/>
      </c>
      <c r="H456" s="5" t="str">
        <f t="shared" si="259"/>
        <v/>
      </c>
      <c r="I456" s="122" t="str">
        <f t="shared" si="260"/>
        <v/>
      </c>
      <c r="J456" s="7" t="str">
        <f t="shared" si="261"/>
        <v/>
      </c>
      <c r="K456" s="9" t="str">
        <f t="shared" si="262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">
      <c r="A457" s="126"/>
      <c r="B457" s="4"/>
      <c r="C457" s="4"/>
      <c r="D457" s="7"/>
      <c r="E457" s="7"/>
      <c r="F457" s="8" t="str">
        <f t="shared" si="257"/>
        <v/>
      </c>
      <c r="G457" s="7" t="str">
        <f t="shared" si="258"/>
        <v/>
      </c>
      <c r="H457" s="5" t="str">
        <f t="shared" si="259"/>
        <v/>
      </c>
      <c r="I457" s="122" t="str">
        <f t="shared" si="260"/>
        <v/>
      </c>
      <c r="J457" s="7" t="str">
        <f t="shared" si="261"/>
        <v/>
      </c>
      <c r="K457" s="9" t="str">
        <f t="shared" si="262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">
      <c r="A458" s="126"/>
      <c r="B458" s="4"/>
      <c r="C458" s="4"/>
      <c r="D458" s="7"/>
      <c r="E458" s="7"/>
      <c r="F458" s="8" t="str">
        <f t="shared" si="257"/>
        <v/>
      </c>
      <c r="G458" s="7" t="str">
        <f t="shared" si="258"/>
        <v/>
      </c>
      <c r="H458" s="5" t="str">
        <f t="shared" si="259"/>
        <v/>
      </c>
      <c r="I458" s="122" t="str">
        <f t="shared" si="260"/>
        <v/>
      </c>
      <c r="J458" s="7" t="str">
        <f t="shared" si="261"/>
        <v/>
      </c>
      <c r="K458" s="9" t="str">
        <f t="shared" si="262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">
      <c r="A459" s="126"/>
      <c r="B459" s="4"/>
      <c r="C459" s="4"/>
      <c r="D459" s="7"/>
      <c r="E459" s="7"/>
      <c r="F459" s="8" t="str">
        <f t="shared" si="257"/>
        <v/>
      </c>
      <c r="G459" s="7" t="str">
        <f t="shared" si="258"/>
        <v/>
      </c>
      <c r="H459" s="5" t="str">
        <f t="shared" si="259"/>
        <v/>
      </c>
      <c r="I459" s="122" t="str">
        <f t="shared" si="260"/>
        <v/>
      </c>
      <c r="J459" s="7" t="str">
        <f t="shared" si="261"/>
        <v/>
      </c>
      <c r="K459" s="9" t="str">
        <f t="shared" si="262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">
      <c r="A460" s="126"/>
      <c r="B460" s="4"/>
      <c r="C460" s="4"/>
      <c r="D460" s="7"/>
      <c r="E460" s="7"/>
      <c r="F460" s="8" t="str">
        <f t="shared" si="257"/>
        <v/>
      </c>
      <c r="G460" s="7" t="str">
        <f t="shared" si="258"/>
        <v/>
      </c>
      <c r="H460" s="5" t="str">
        <f t="shared" si="259"/>
        <v/>
      </c>
      <c r="I460" s="122" t="str">
        <f t="shared" si="260"/>
        <v/>
      </c>
      <c r="J460" s="7" t="str">
        <f t="shared" si="261"/>
        <v/>
      </c>
      <c r="K460" s="9" t="str">
        <f t="shared" si="262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">
      <c r="A461" s="126"/>
      <c r="B461" s="4"/>
      <c r="C461" s="4"/>
      <c r="D461" s="7"/>
      <c r="E461" s="7"/>
      <c r="F461" s="8" t="str">
        <f t="shared" si="257"/>
        <v/>
      </c>
      <c r="G461" s="7" t="str">
        <f t="shared" si="258"/>
        <v/>
      </c>
      <c r="H461" s="5" t="str">
        <f t="shared" si="259"/>
        <v/>
      </c>
      <c r="I461" s="122" t="str">
        <f t="shared" si="260"/>
        <v/>
      </c>
      <c r="J461" s="7" t="str">
        <f t="shared" si="261"/>
        <v/>
      </c>
      <c r="K461" s="9" t="str">
        <f t="shared" si="262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">
      <c r="A462" s="126"/>
      <c r="B462" s="4"/>
      <c r="C462" s="4"/>
      <c r="D462" s="7"/>
      <c r="E462" s="7"/>
      <c r="F462" s="8" t="str">
        <f t="shared" si="257"/>
        <v/>
      </c>
      <c r="G462" s="7" t="str">
        <f t="shared" si="258"/>
        <v/>
      </c>
      <c r="H462" s="5" t="str">
        <f t="shared" si="259"/>
        <v/>
      </c>
      <c r="I462" s="122" t="str">
        <f t="shared" si="260"/>
        <v/>
      </c>
      <c r="J462" s="7" t="str">
        <f t="shared" si="261"/>
        <v/>
      </c>
      <c r="K462" s="9" t="str">
        <f t="shared" si="262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">
      <c r="A463" s="126"/>
      <c r="B463" s="4"/>
      <c r="C463" s="4"/>
      <c r="D463" s="7"/>
      <c r="E463" s="7"/>
      <c r="F463" s="8" t="str">
        <f t="shared" si="257"/>
        <v/>
      </c>
      <c r="G463" s="7" t="str">
        <f t="shared" si="258"/>
        <v/>
      </c>
      <c r="H463" s="5" t="str">
        <f t="shared" si="259"/>
        <v/>
      </c>
      <c r="I463" s="122" t="str">
        <f t="shared" si="260"/>
        <v/>
      </c>
      <c r="J463" s="7" t="str">
        <f t="shared" si="261"/>
        <v/>
      </c>
      <c r="K463" s="9" t="str">
        <f t="shared" si="262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">
      <c r="A464" s="126"/>
      <c r="B464" s="4"/>
      <c r="C464" s="4"/>
      <c r="D464" s="7"/>
      <c r="E464" s="7"/>
      <c r="F464" s="8" t="str">
        <f t="shared" si="257"/>
        <v/>
      </c>
      <c r="G464" s="7" t="str">
        <f t="shared" si="258"/>
        <v/>
      </c>
      <c r="H464" s="5" t="str">
        <f t="shared" si="259"/>
        <v/>
      </c>
      <c r="I464" s="122" t="str">
        <f t="shared" si="260"/>
        <v/>
      </c>
      <c r="J464" s="7" t="str">
        <f t="shared" si="261"/>
        <v/>
      </c>
      <c r="K464" s="9" t="str">
        <f t="shared" si="262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">
      <c r="A465" s="126"/>
      <c r="B465" s="4"/>
      <c r="C465" s="4"/>
      <c r="D465" s="7"/>
      <c r="E465" s="7"/>
      <c r="F465" s="8" t="str">
        <f t="shared" si="257"/>
        <v/>
      </c>
      <c r="G465" s="7" t="str">
        <f t="shared" si="258"/>
        <v/>
      </c>
      <c r="H465" s="5" t="str">
        <f t="shared" si="259"/>
        <v/>
      </c>
      <c r="I465" s="122" t="str">
        <f t="shared" si="260"/>
        <v/>
      </c>
      <c r="J465" s="7" t="str">
        <f t="shared" si="261"/>
        <v/>
      </c>
      <c r="K465" s="9" t="str">
        <f t="shared" si="262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">
      <c r="A466" s="126"/>
      <c r="B466" s="4"/>
      <c r="C466" s="4"/>
      <c r="D466" s="7"/>
      <c r="E466" s="7"/>
      <c r="F466" s="8" t="str">
        <f t="shared" si="257"/>
        <v/>
      </c>
      <c r="G466" s="7" t="str">
        <f t="shared" si="258"/>
        <v/>
      </c>
      <c r="H466" s="5" t="str">
        <f t="shared" si="259"/>
        <v/>
      </c>
      <c r="I466" s="122" t="str">
        <f t="shared" si="260"/>
        <v/>
      </c>
      <c r="J466" s="7" t="str">
        <f t="shared" si="261"/>
        <v/>
      </c>
      <c r="K466" s="9" t="str">
        <f t="shared" si="262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">
      <c r="A467" s="126"/>
      <c r="B467" s="4"/>
      <c r="C467" s="4"/>
      <c r="D467" s="7"/>
      <c r="E467" s="7"/>
      <c r="F467" s="8" t="str">
        <f t="shared" si="257"/>
        <v/>
      </c>
      <c r="G467" s="7" t="str">
        <f t="shared" si="258"/>
        <v/>
      </c>
      <c r="H467" s="5" t="str">
        <f t="shared" si="259"/>
        <v/>
      </c>
      <c r="I467" s="122" t="str">
        <f t="shared" si="260"/>
        <v/>
      </c>
      <c r="J467" s="7" t="str">
        <f t="shared" si="261"/>
        <v/>
      </c>
      <c r="K467" s="9" t="str">
        <f t="shared" si="262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">
      <c r="A468" s="126"/>
      <c r="B468" s="4"/>
      <c r="C468" s="4"/>
      <c r="D468" s="7"/>
      <c r="E468" s="7"/>
      <c r="F468" s="8" t="str">
        <f t="shared" si="257"/>
        <v/>
      </c>
      <c r="G468" s="7" t="str">
        <f t="shared" si="258"/>
        <v/>
      </c>
      <c r="H468" s="5" t="str">
        <f t="shared" si="259"/>
        <v/>
      </c>
      <c r="I468" s="122" t="str">
        <f t="shared" si="260"/>
        <v/>
      </c>
      <c r="J468" s="7" t="str">
        <f t="shared" si="261"/>
        <v/>
      </c>
      <c r="K468" s="9" t="str">
        <f t="shared" si="262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">
      <c r="A469" s="126"/>
      <c r="B469" s="4"/>
      <c r="C469" s="4"/>
      <c r="D469" s="7"/>
      <c r="E469" s="7"/>
      <c r="F469" s="8" t="str">
        <f t="shared" si="257"/>
        <v/>
      </c>
      <c r="G469" s="7" t="str">
        <f t="shared" si="258"/>
        <v/>
      </c>
      <c r="H469" s="5" t="str">
        <f t="shared" si="259"/>
        <v/>
      </c>
      <c r="I469" s="122" t="str">
        <f t="shared" si="260"/>
        <v/>
      </c>
      <c r="J469" s="7" t="str">
        <f t="shared" si="261"/>
        <v/>
      </c>
      <c r="K469" s="9" t="str">
        <f t="shared" si="262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">
      <c r="A470" s="126"/>
      <c r="B470" s="4"/>
      <c r="C470" s="4"/>
      <c r="D470" s="7"/>
      <c r="E470" s="7"/>
      <c r="F470" s="8" t="str">
        <f t="shared" si="257"/>
        <v/>
      </c>
      <c r="G470" s="7" t="str">
        <f t="shared" si="258"/>
        <v/>
      </c>
      <c r="H470" s="5" t="str">
        <f t="shared" si="259"/>
        <v/>
      </c>
      <c r="I470" s="122" t="str">
        <f t="shared" si="260"/>
        <v/>
      </c>
      <c r="J470" s="7" t="str">
        <f t="shared" si="261"/>
        <v/>
      </c>
      <c r="K470" s="9" t="str">
        <f t="shared" si="262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">
      <c r="A471" s="126"/>
      <c r="B471" s="4"/>
      <c r="C471" s="4"/>
      <c r="D471" s="7"/>
      <c r="E471" s="7"/>
      <c r="F471" s="8" t="str">
        <f t="shared" si="257"/>
        <v/>
      </c>
      <c r="G471" s="7" t="str">
        <f t="shared" si="258"/>
        <v/>
      </c>
      <c r="H471" s="5" t="str">
        <f t="shared" si="259"/>
        <v/>
      </c>
      <c r="I471" s="122" t="str">
        <f t="shared" si="260"/>
        <v/>
      </c>
      <c r="J471" s="7" t="str">
        <f t="shared" si="261"/>
        <v/>
      </c>
      <c r="K471" s="9" t="str">
        <f t="shared" si="262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">
      <c r="A472" s="126"/>
      <c r="B472" s="4"/>
      <c r="C472" s="4"/>
      <c r="D472" s="7"/>
      <c r="E472" s="7"/>
      <c r="F472" s="8" t="str">
        <f t="shared" si="257"/>
        <v/>
      </c>
      <c r="G472" s="7" t="str">
        <f t="shared" si="258"/>
        <v/>
      </c>
      <c r="H472" s="5" t="str">
        <f t="shared" si="259"/>
        <v/>
      </c>
      <c r="I472" s="122" t="str">
        <f t="shared" si="260"/>
        <v/>
      </c>
      <c r="J472" s="7" t="str">
        <f t="shared" si="261"/>
        <v/>
      </c>
      <c r="K472" s="9" t="str">
        <f t="shared" si="262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">
      <c r="A473" s="126"/>
      <c r="B473" s="4"/>
      <c r="C473" s="4"/>
      <c r="D473" s="7"/>
      <c r="E473" s="7"/>
      <c r="F473" s="8" t="str">
        <f t="shared" si="257"/>
        <v/>
      </c>
      <c r="G473" s="7" t="str">
        <f t="shared" si="258"/>
        <v/>
      </c>
      <c r="H473" s="5" t="str">
        <f t="shared" si="259"/>
        <v/>
      </c>
      <c r="I473" s="122" t="str">
        <f t="shared" si="260"/>
        <v/>
      </c>
      <c r="J473" s="7" t="str">
        <f t="shared" si="261"/>
        <v/>
      </c>
      <c r="K473" s="9" t="str">
        <f t="shared" si="262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">
      <c r="A474" s="126"/>
      <c r="B474" s="4"/>
      <c r="C474" s="4"/>
      <c r="D474" s="7"/>
      <c r="E474" s="7"/>
      <c r="F474" s="8" t="str">
        <f t="shared" si="257"/>
        <v/>
      </c>
      <c r="G474" s="7" t="str">
        <f t="shared" si="258"/>
        <v/>
      </c>
      <c r="H474" s="5" t="str">
        <f t="shared" si="259"/>
        <v/>
      </c>
      <c r="I474" s="122" t="str">
        <f t="shared" si="260"/>
        <v/>
      </c>
      <c r="J474" s="7" t="str">
        <f t="shared" si="261"/>
        <v/>
      </c>
      <c r="K474" s="9" t="str">
        <f t="shared" si="262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">
      <c r="A475" s="126"/>
      <c r="B475" s="4"/>
      <c r="C475" s="4"/>
      <c r="D475" s="7"/>
      <c r="E475" s="7"/>
      <c r="F475" s="8" t="str">
        <f t="shared" si="257"/>
        <v/>
      </c>
      <c r="G475" s="7" t="str">
        <f t="shared" si="258"/>
        <v/>
      </c>
      <c r="H475" s="5" t="str">
        <f t="shared" si="259"/>
        <v/>
      </c>
      <c r="I475" s="122" t="str">
        <f t="shared" si="260"/>
        <v/>
      </c>
      <c r="J475" s="7" t="str">
        <f t="shared" si="261"/>
        <v/>
      </c>
      <c r="K475" s="9" t="str">
        <f t="shared" si="262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">
      <c r="A476" s="126"/>
      <c r="B476" s="4"/>
      <c r="C476" s="4"/>
      <c r="D476" s="7"/>
      <c r="E476" s="7"/>
      <c r="F476" s="8" t="str">
        <f t="shared" si="257"/>
        <v/>
      </c>
      <c r="G476" s="7" t="str">
        <f t="shared" si="258"/>
        <v/>
      </c>
      <c r="H476" s="5" t="str">
        <f t="shared" si="259"/>
        <v/>
      </c>
      <c r="I476" s="122" t="str">
        <f t="shared" si="260"/>
        <v/>
      </c>
      <c r="J476" s="7" t="str">
        <f t="shared" si="261"/>
        <v/>
      </c>
      <c r="K476" s="9" t="str">
        <f t="shared" si="262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">
      <c r="A477" s="126"/>
      <c r="B477" s="4"/>
      <c r="C477" s="4"/>
      <c r="D477" s="7"/>
      <c r="E477" s="7"/>
      <c r="F477" s="8" t="str">
        <f t="shared" si="257"/>
        <v/>
      </c>
      <c r="G477" s="7" t="str">
        <f t="shared" si="258"/>
        <v/>
      </c>
      <c r="H477" s="5" t="str">
        <f t="shared" si="259"/>
        <v/>
      </c>
      <c r="I477" s="122" t="str">
        <f t="shared" si="260"/>
        <v/>
      </c>
      <c r="J477" s="7" t="str">
        <f t="shared" si="261"/>
        <v/>
      </c>
      <c r="K477" s="9" t="str">
        <f t="shared" si="262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">
      <c r="A478" s="126"/>
      <c r="B478" s="4"/>
      <c r="C478" s="4"/>
      <c r="D478" s="7"/>
      <c r="E478" s="7"/>
      <c r="F478" s="8" t="str">
        <f t="shared" si="257"/>
        <v/>
      </c>
      <c r="G478" s="7" t="str">
        <f t="shared" si="258"/>
        <v/>
      </c>
      <c r="H478" s="5" t="str">
        <f t="shared" si="259"/>
        <v/>
      </c>
      <c r="I478" s="122" t="str">
        <f t="shared" si="260"/>
        <v/>
      </c>
      <c r="J478" s="7" t="str">
        <f t="shared" si="261"/>
        <v/>
      </c>
      <c r="K478" s="9" t="str">
        <f t="shared" si="262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">
      <c r="A479" s="126"/>
      <c r="B479" s="4"/>
      <c r="C479" s="4"/>
      <c r="D479" s="7"/>
      <c r="E479" s="7"/>
      <c r="F479" s="8" t="str">
        <f t="shared" si="257"/>
        <v/>
      </c>
      <c r="G479" s="7" t="str">
        <f t="shared" si="258"/>
        <v/>
      </c>
      <c r="H479" s="5" t="str">
        <f t="shared" si="259"/>
        <v/>
      </c>
      <c r="I479" s="122" t="str">
        <f t="shared" si="260"/>
        <v/>
      </c>
      <c r="J479" s="7" t="str">
        <f t="shared" si="261"/>
        <v/>
      </c>
      <c r="K479" s="9" t="str">
        <f t="shared" si="262"/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">
      <c r="A480" s="126"/>
      <c r="B480" s="4"/>
      <c r="C480" s="4"/>
      <c r="D480" s="7"/>
      <c r="E480" s="7"/>
      <c r="F480" s="8" t="str">
        <f t="shared" ref="F480:F543" si="263">IF(ISBLANK(B480),"",IF(I480="L","Baixa",IF(I480="A","Média",IF(I480="","","Alta"))))</f>
        <v/>
      </c>
      <c r="G480" s="7" t="str">
        <f t="shared" ref="G480:G543" si="264">CONCATENATE(B480,I480)</f>
        <v/>
      </c>
      <c r="H480" s="5" t="str">
        <f t="shared" ref="H480:H543" si="265">IF(ISBLANK(B480),"",IF(B480="ALI",IF(I480="L",7,IF(I480="A",10,15)),IF(B480="AIE",IF(I480="L",5,IF(I480="A",7,10)),IF(B480="SE",IF(I480="L",4,IF(I480="A",5,7)),IF(OR(B480="EE",B480="CE"),IF(I480="L",3,IF(I480="A",4,6)),0)))))</f>
        <v/>
      </c>
      <c r="I480" s="122" t="str">
        <f t="shared" ref="I480:I543" si="266">IF(OR(ISBLANK(D480),ISBLANK(E480)),IF(OR(B480="ALI",B480="AIE"),"L",IF(OR(B480="EE",B480="SE",B480="CE"),"A","")),IF(B480="EE",IF(E480&gt;=3,IF(D480&gt;=5,"H","A"),IF(E480&gt;=2,IF(D480&gt;=16,"H",IF(D480&lt;=4,"L","A")),IF(D480&lt;=15,"L","A"))),IF(OR(B480="SE",B480="CE"),IF(E480&gt;=4,IF(D480&gt;=6,"H","A"),IF(E480&gt;=2,IF(D480&gt;=20,"H",IF(D480&lt;=5,"L","A")),IF(D480&lt;=19,"L","A"))),IF(OR(B480="ALI",B480="AIE"),IF(E480&gt;=6,IF(D480&gt;=20,"H","A"),IF(E480&gt;=2,IF(D480&gt;=51,"H",IF(D480&lt;=19,"L","A")),IF(D480&lt;=50,"L","A"))),""))))</f>
        <v/>
      </c>
      <c r="J480" s="7" t="str">
        <f t="shared" ref="J480:J543" si="267">CONCATENATE(B480,C480)</f>
        <v/>
      </c>
      <c r="K480" s="9" t="str">
        <f t="shared" si="262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">
      <c r="A481" s="126"/>
      <c r="B481" s="4"/>
      <c r="C481" s="4"/>
      <c r="D481" s="7"/>
      <c r="E481" s="7"/>
      <c r="F481" s="8" t="str">
        <f t="shared" si="263"/>
        <v/>
      </c>
      <c r="G481" s="7" t="str">
        <f t="shared" si="264"/>
        <v/>
      </c>
      <c r="H481" s="5" t="str">
        <f t="shared" si="265"/>
        <v/>
      </c>
      <c r="I481" s="122" t="str">
        <f t="shared" si="266"/>
        <v/>
      </c>
      <c r="J481" s="7" t="str">
        <f t="shared" si="267"/>
        <v/>
      </c>
      <c r="K481" s="9" t="str">
        <f t="shared" si="262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">
      <c r="A482" s="126"/>
      <c r="B482" s="4"/>
      <c r="C482" s="4"/>
      <c r="D482" s="7"/>
      <c r="E482" s="7"/>
      <c r="F482" s="8" t="str">
        <f t="shared" si="263"/>
        <v/>
      </c>
      <c r="G482" s="7" t="str">
        <f t="shared" si="264"/>
        <v/>
      </c>
      <c r="H482" s="5" t="str">
        <f t="shared" si="265"/>
        <v/>
      </c>
      <c r="I482" s="122" t="str">
        <f t="shared" si="266"/>
        <v/>
      </c>
      <c r="J482" s="7" t="str">
        <f t="shared" si="267"/>
        <v/>
      </c>
      <c r="K482" s="9" t="str">
        <f t="shared" ref="K482:K545" si="268">IF(OR(H482="",H482=0),L482,H482)</f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">
      <c r="A483" s="126"/>
      <c r="B483" s="4"/>
      <c r="C483" s="4"/>
      <c r="D483" s="7"/>
      <c r="E483" s="7"/>
      <c r="F483" s="8" t="str">
        <f t="shared" si="263"/>
        <v/>
      </c>
      <c r="G483" s="7" t="str">
        <f t="shared" si="264"/>
        <v/>
      </c>
      <c r="H483" s="5" t="str">
        <f t="shared" si="265"/>
        <v/>
      </c>
      <c r="I483" s="122" t="str">
        <f t="shared" si="266"/>
        <v/>
      </c>
      <c r="J483" s="7" t="str">
        <f t="shared" si="267"/>
        <v/>
      </c>
      <c r="K483" s="9" t="str">
        <f t="shared" si="268"/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">
      <c r="A484" s="126"/>
      <c r="B484" s="4"/>
      <c r="C484" s="4"/>
      <c r="D484" s="7"/>
      <c r="E484" s="7"/>
      <c r="F484" s="8" t="str">
        <f t="shared" si="263"/>
        <v/>
      </c>
      <c r="G484" s="7" t="str">
        <f t="shared" si="264"/>
        <v/>
      </c>
      <c r="H484" s="5" t="str">
        <f t="shared" si="265"/>
        <v/>
      </c>
      <c r="I484" s="122" t="str">
        <f t="shared" si="266"/>
        <v/>
      </c>
      <c r="J484" s="7" t="str">
        <f t="shared" si="267"/>
        <v/>
      </c>
      <c r="K484" s="9" t="str">
        <f t="shared" si="268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">
      <c r="A485" s="126"/>
      <c r="B485" s="4"/>
      <c r="C485" s="4"/>
      <c r="D485" s="7"/>
      <c r="E485" s="7"/>
      <c r="F485" s="8" t="str">
        <f t="shared" si="263"/>
        <v/>
      </c>
      <c r="G485" s="7" t="str">
        <f t="shared" si="264"/>
        <v/>
      </c>
      <c r="H485" s="5" t="str">
        <f t="shared" si="265"/>
        <v/>
      </c>
      <c r="I485" s="122" t="str">
        <f t="shared" si="266"/>
        <v/>
      </c>
      <c r="J485" s="7" t="str">
        <f t="shared" si="267"/>
        <v/>
      </c>
      <c r="K485" s="9" t="str">
        <f t="shared" si="268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">
      <c r="A486" s="126"/>
      <c r="B486" s="4"/>
      <c r="C486" s="4"/>
      <c r="D486" s="7"/>
      <c r="E486" s="7"/>
      <c r="F486" s="8" t="str">
        <f t="shared" si="263"/>
        <v/>
      </c>
      <c r="G486" s="7" t="str">
        <f t="shared" si="264"/>
        <v/>
      </c>
      <c r="H486" s="5" t="str">
        <f t="shared" si="265"/>
        <v/>
      </c>
      <c r="I486" s="122" t="str">
        <f t="shared" si="266"/>
        <v/>
      </c>
      <c r="J486" s="7" t="str">
        <f t="shared" si="267"/>
        <v/>
      </c>
      <c r="K486" s="9" t="str">
        <f t="shared" si="268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">
      <c r="A487" s="126"/>
      <c r="B487" s="4"/>
      <c r="C487" s="4"/>
      <c r="D487" s="7"/>
      <c r="E487" s="7"/>
      <c r="F487" s="8" t="str">
        <f t="shared" si="263"/>
        <v/>
      </c>
      <c r="G487" s="7" t="str">
        <f t="shared" si="264"/>
        <v/>
      </c>
      <c r="H487" s="5" t="str">
        <f t="shared" si="265"/>
        <v/>
      </c>
      <c r="I487" s="122" t="str">
        <f t="shared" si="266"/>
        <v/>
      </c>
      <c r="J487" s="7" t="str">
        <f t="shared" si="267"/>
        <v/>
      </c>
      <c r="K487" s="9" t="str">
        <f t="shared" si="268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">
      <c r="A488" s="126"/>
      <c r="B488" s="4"/>
      <c r="C488" s="4"/>
      <c r="D488" s="7"/>
      <c r="E488" s="7"/>
      <c r="F488" s="8" t="str">
        <f t="shared" si="263"/>
        <v/>
      </c>
      <c r="G488" s="7" t="str">
        <f t="shared" si="264"/>
        <v/>
      </c>
      <c r="H488" s="5" t="str">
        <f t="shared" si="265"/>
        <v/>
      </c>
      <c r="I488" s="122" t="str">
        <f t="shared" si="266"/>
        <v/>
      </c>
      <c r="J488" s="7" t="str">
        <f t="shared" si="267"/>
        <v/>
      </c>
      <c r="K488" s="9" t="str">
        <f t="shared" si="268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">
      <c r="A489" s="126"/>
      <c r="B489" s="4"/>
      <c r="C489" s="4"/>
      <c r="D489" s="7"/>
      <c r="E489" s="7"/>
      <c r="F489" s="8" t="str">
        <f t="shared" si="263"/>
        <v/>
      </c>
      <c r="G489" s="7" t="str">
        <f t="shared" si="264"/>
        <v/>
      </c>
      <c r="H489" s="5" t="str">
        <f t="shared" si="265"/>
        <v/>
      </c>
      <c r="I489" s="122" t="str">
        <f t="shared" si="266"/>
        <v/>
      </c>
      <c r="J489" s="7" t="str">
        <f t="shared" si="267"/>
        <v/>
      </c>
      <c r="K489" s="9" t="str">
        <f t="shared" si="268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">
      <c r="A490" s="126"/>
      <c r="B490" s="4"/>
      <c r="C490" s="4"/>
      <c r="D490" s="7"/>
      <c r="E490" s="7"/>
      <c r="F490" s="8" t="str">
        <f t="shared" si="263"/>
        <v/>
      </c>
      <c r="G490" s="7" t="str">
        <f t="shared" si="264"/>
        <v/>
      </c>
      <c r="H490" s="5" t="str">
        <f t="shared" si="265"/>
        <v/>
      </c>
      <c r="I490" s="122" t="str">
        <f t="shared" si="266"/>
        <v/>
      </c>
      <c r="J490" s="7" t="str">
        <f t="shared" si="267"/>
        <v/>
      </c>
      <c r="K490" s="9" t="str">
        <f t="shared" si="268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">
      <c r="A491" s="126"/>
      <c r="B491" s="4"/>
      <c r="C491" s="4"/>
      <c r="D491" s="7"/>
      <c r="E491" s="7"/>
      <c r="F491" s="8" t="str">
        <f t="shared" si="263"/>
        <v/>
      </c>
      <c r="G491" s="7" t="str">
        <f t="shared" si="264"/>
        <v/>
      </c>
      <c r="H491" s="5" t="str">
        <f t="shared" si="265"/>
        <v/>
      </c>
      <c r="I491" s="122" t="str">
        <f t="shared" si="266"/>
        <v/>
      </c>
      <c r="J491" s="7" t="str">
        <f t="shared" si="267"/>
        <v/>
      </c>
      <c r="K491" s="9" t="str">
        <f t="shared" si="268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">
      <c r="A492" s="126"/>
      <c r="B492" s="4"/>
      <c r="C492" s="4"/>
      <c r="D492" s="7"/>
      <c r="E492" s="7"/>
      <c r="F492" s="8" t="str">
        <f t="shared" si="263"/>
        <v/>
      </c>
      <c r="G492" s="7" t="str">
        <f t="shared" si="264"/>
        <v/>
      </c>
      <c r="H492" s="5" t="str">
        <f t="shared" si="265"/>
        <v/>
      </c>
      <c r="I492" s="122" t="str">
        <f t="shared" si="266"/>
        <v/>
      </c>
      <c r="J492" s="7" t="str">
        <f t="shared" si="267"/>
        <v/>
      </c>
      <c r="K492" s="9" t="str">
        <f t="shared" si="268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">
      <c r="A493" s="126"/>
      <c r="B493" s="4"/>
      <c r="C493" s="4"/>
      <c r="D493" s="7"/>
      <c r="E493" s="7"/>
      <c r="F493" s="8" t="str">
        <f t="shared" si="263"/>
        <v/>
      </c>
      <c r="G493" s="7" t="str">
        <f t="shared" si="264"/>
        <v/>
      </c>
      <c r="H493" s="5" t="str">
        <f t="shared" si="265"/>
        <v/>
      </c>
      <c r="I493" s="122" t="str">
        <f t="shared" si="266"/>
        <v/>
      </c>
      <c r="J493" s="7" t="str">
        <f t="shared" si="267"/>
        <v/>
      </c>
      <c r="K493" s="9" t="str">
        <f t="shared" si="268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">
      <c r="A494" s="126"/>
      <c r="B494" s="4"/>
      <c r="C494" s="4"/>
      <c r="D494" s="7"/>
      <c r="E494" s="7"/>
      <c r="F494" s="8" t="str">
        <f t="shared" si="263"/>
        <v/>
      </c>
      <c r="G494" s="7" t="str">
        <f t="shared" si="264"/>
        <v/>
      </c>
      <c r="H494" s="5" t="str">
        <f t="shared" si="265"/>
        <v/>
      </c>
      <c r="I494" s="122" t="str">
        <f t="shared" si="266"/>
        <v/>
      </c>
      <c r="J494" s="7" t="str">
        <f t="shared" si="267"/>
        <v/>
      </c>
      <c r="K494" s="9" t="str">
        <f t="shared" si="268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">
      <c r="A495" s="126"/>
      <c r="B495" s="4"/>
      <c r="C495" s="4"/>
      <c r="D495" s="7"/>
      <c r="E495" s="7"/>
      <c r="F495" s="8" t="str">
        <f t="shared" si="263"/>
        <v/>
      </c>
      <c r="G495" s="7" t="str">
        <f t="shared" si="264"/>
        <v/>
      </c>
      <c r="H495" s="5" t="str">
        <f t="shared" si="265"/>
        <v/>
      </c>
      <c r="I495" s="122" t="str">
        <f t="shared" si="266"/>
        <v/>
      </c>
      <c r="J495" s="7" t="str">
        <f t="shared" si="267"/>
        <v/>
      </c>
      <c r="K495" s="9" t="str">
        <f t="shared" si="268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">
      <c r="A496" s="126"/>
      <c r="B496" s="4"/>
      <c r="C496" s="4"/>
      <c r="D496" s="7"/>
      <c r="E496" s="7"/>
      <c r="F496" s="8" t="str">
        <f t="shared" si="263"/>
        <v/>
      </c>
      <c r="G496" s="7" t="str">
        <f t="shared" si="264"/>
        <v/>
      </c>
      <c r="H496" s="5" t="str">
        <f t="shared" si="265"/>
        <v/>
      </c>
      <c r="I496" s="122" t="str">
        <f t="shared" si="266"/>
        <v/>
      </c>
      <c r="J496" s="7" t="str">
        <f t="shared" si="267"/>
        <v/>
      </c>
      <c r="K496" s="9" t="str">
        <f t="shared" si="268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">
      <c r="A497" s="126"/>
      <c r="B497" s="4"/>
      <c r="C497" s="4"/>
      <c r="D497" s="7"/>
      <c r="E497" s="7"/>
      <c r="F497" s="8" t="str">
        <f t="shared" si="263"/>
        <v/>
      </c>
      <c r="G497" s="7" t="str">
        <f t="shared" si="264"/>
        <v/>
      </c>
      <c r="H497" s="5" t="str">
        <f t="shared" si="265"/>
        <v/>
      </c>
      <c r="I497" s="122" t="str">
        <f t="shared" si="266"/>
        <v/>
      </c>
      <c r="J497" s="7" t="str">
        <f t="shared" si="267"/>
        <v/>
      </c>
      <c r="K497" s="9" t="str">
        <f t="shared" si="268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">
      <c r="A498" s="126"/>
      <c r="B498" s="4"/>
      <c r="C498" s="4"/>
      <c r="D498" s="7"/>
      <c r="E498" s="7"/>
      <c r="F498" s="8" t="str">
        <f t="shared" si="263"/>
        <v/>
      </c>
      <c r="G498" s="7" t="str">
        <f t="shared" si="264"/>
        <v/>
      </c>
      <c r="H498" s="5" t="str">
        <f t="shared" si="265"/>
        <v/>
      </c>
      <c r="I498" s="122" t="str">
        <f t="shared" si="266"/>
        <v/>
      </c>
      <c r="J498" s="7" t="str">
        <f t="shared" si="267"/>
        <v/>
      </c>
      <c r="K498" s="9" t="str">
        <f t="shared" si="268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">
      <c r="A499" s="126"/>
      <c r="B499" s="4"/>
      <c r="C499" s="4"/>
      <c r="D499" s="7"/>
      <c r="E499" s="7"/>
      <c r="F499" s="8" t="str">
        <f t="shared" si="263"/>
        <v/>
      </c>
      <c r="G499" s="7" t="str">
        <f t="shared" si="264"/>
        <v/>
      </c>
      <c r="H499" s="5" t="str">
        <f t="shared" si="265"/>
        <v/>
      </c>
      <c r="I499" s="122" t="str">
        <f t="shared" si="266"/>
        <v/>
      </c>
      <c r="J499" s="7" t="str">
        <f t="shared" si="267"/>
        <v/>
      </c>
      <c r="K499" s="9" t="str">
        <f t="shared" si="268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">
      <c r="A500" s="126"/>
      <c r="B500" s="4"/>
      <c r="C500" s="4"/>
      <c r="D500" s="7"/>
      <c r="E500" s="7"/>
      <c r="F500" s="8" t="str">
        <f t="shared" si="263"/>
        <v/>
      </c>
      <c r="G500" s="7" t="str">
        <f t="shared" si="264"/>
        <v/>
      </c>
      <c r="H500" s="5" t="str">
        <f t="shared" si="265"/>
        <v/>
      </c>
      <c r="I500" s="122" t="str">
        <f t="shared" si="266"/>
        <v/>
      </c>
      <c r="J500" s="7" t="str">
        <f t="shared" si="267"/>
        <v/>
      </c>
      <c r="K500" s="9" t="str">
        <f t="shared" si="268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">
      <c r="A501" s="126"/>
      <c r="B501" s="4"/>
      <c r="C501" s="4"/>
      <c r="D501" s="7"/>
      <c r="E501" s="7"/>
      <c r="F501" s="8" t="str">
        <f t="shared" si="263"/>
        <v/>
      </c>
      <c r="G501" s="7" t="str">
        <f t="shared" si="264"/>
        <v/>
      </c>
      <c r="H501" s="5" t="str">
        <f t="shared" si="265"/>
        <v/>
      </c>
      <c r="I501" s="122" t="str">
        <f t="shared" si="266"/>
        <v/>
      </c>
      <c r="J501" s="7" t="str">
        <f t="shared" si="267"/>
        <v/>
      </c>
      <c r="K501" s="9" t="str">
        <f t="shared" si="268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">
      <c r="A502" s="126"/>
      <c r="B502" s="4"/>
      <c r="C502" s="4"/>
      <c r="D502" s="7"/>
      <c r="E502" s="7"/>
      <c r="F502" s="8" t="str">
        <f t="shared" si="263"/>
        <v/>
      </c>
      <c r="G502" s="7" t="str">
        <f t="shared" si="264"/>
        <v/>
      </c>
      <c r="H502" s="5" t="str">
        <f t="shared" si="265"/>
        <v/>
      </c>
      <c r="I502" s="122" t="str">
        <f t="shared" si="266"/>
        <v/>
      </c>
      <c r="J502" s="7" t="str">
        <f t="shared" si="267"/>
        <v/>
      </c>
      <c r="K502" s="9" t="str">
        <f t="shared" si="268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">
      <c r="A503" s="126"/>
      <c r="B503" s="4"/>
      <c r="C503" s="4"/>
      <c r="D503" s="7"/>
      <c r="E503" s="7"/>
      <c r="F503" s="8" t="str">
        <f t="shared" si="263"/>
        <v/>
      </c>
      <c r="G503" s="7" t="str">
        <f t="shared" si="264"/>
        <v/>
      </c>
      <c r="H503" s="5" t="str">
        <f t="shared" si="265"/>
        <v/>
      </c>
      <c r="I503" s="122" t="str">
        <f t="shared" si="266"/>
        <v/>
      </c>
      <c r="J503" s="7" t="str">
        <f t="shared" si="267"/>
        <v/>
      </c>
      <c r="K503" s="9" t="str">
        <f t="shared" si="268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">
      <c r="A504" s="126"/>
      <c r="B504" s="4"/>
      <c r="C504" s="4"/>
      <c r="D504" s="7"/>
      <c r="E504" s="7"/>
      <c r="F504" s="8" t="str">
        <f t="shared" si="263"/>
        <v/>
      </c>
      <c r="G504" s="7" t="str">
        <f t="shared" si="264"/>
        <v/>
      </c>
      <c r="H504" s="5" t="str">
        <f t="shared" si="265"/>
        <v/>
      </c>
      <c r="I504" s="122" t="str">
        <f t="shared" si="266"/>
        <v/>
      </c>
      <c r="J504" s="7" t="str">
        <f t="shared" si="267"/>
        <v/>
      </c>
      <c r="K504" s="9" t="str">
        <f t="shared" si="268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">
      <c r="A505" s="126"/>
      <c r="B505" s="4"/>
      <c r="C505" s="4"/>
      <c r="D505" s="7"/>
      <c r="E505" s="7"/>
      <c r="F505" s="8" t="str">
        <f t="shared" si="263"/>
        <v/>
      </c>
      <c r="G505" s="7" t="str">
        <f t="shared" si="264"/>
        <v/>
      </c>
      <c r="H505" s="5" t="str">
        <f t="shared" si="265"/>
        <v/>
      </c>
      <c r="I505" s="122" t="str">
        <f t="shared" si="266"/>
        <v/>
      </c>
      <c r="J505" s="7" t="str">
        <f t="shared" si="267"/>
        <v/>
      </c>
      <c r="K505" s="9" t="str">
        <f t="shared" si="268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">
      <c r="A506" s="126"/>
      <c r="B506" s="4"/>
      <c r="C506" s="4"/>
      <c r="D506" s="7"/>
      <c r="E506" s="7"/>
      <c r="F506" s="8" t="str">
        <f t="shared" si="263"/>
        <v/>
      </c>
      <c r="G506" s="7" t="str">
        <f t="shared" si="264"/>
        <v/>
      </c>
      <c r="H506" s="5" t="str">
        <f t="shared" si="265"/>
        <v/>
      </c>
      <c r="I506" s="122" t="str">
        <f t="shared" si="266"/>
        <v/>
      </c>
      <c r="J506" s="7" t="str">
        <f t="shared" si="267"/>
        <v/>
      </c>
      <c r="K506" s="9" t="str">
        <f t="shared" si="268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">
      <c r="A507" s="126"/>
      <c r="B507" s="4"/>
      <c r="C507" s="4"/>
      <c r="D507" s="7"/>
      <c r="E507" s="7"/>
      <c r="F507" s="8" t="str">
        <f t="shared" si="263"/>
        <v/>
      </c>
      <c r="G507" s="7" t="str">
        <f t="shared" si="264"/>
        <v/>
      </c>
      <c r="H507" s="5" t="str">
        <f t="shared" si="265"/>
        <v/>
      </c>
      <c r="I507" s="122" t="str">
        <f t="shared" si="266"/>
        <v/>
      </c>
      <c r="J507" s="7" t="str">
        <f t="shared" si="267"/>
        <v/>
      </c>
      <c r="K507" s="9" t="str">
        <f t="shared" si="268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">
      <c r="A508" s="126"/>
      <c r="B508" s="4"/>
      <c r="C508" s="4"/>
      <c r="D508" s="7"/>
      <c r="E508" s="7"/>
      <c r="F508" s="8" t="str">
        <f t="shared" si="263"/>
        <v/>
      </c>
      <c r="G508" s="7" t="str">
        <f t="shared" si="264"/>
        <v/>
      </c>
      <c r="H508" s="5" t="str">
        <f t="shared" si="265"/>
        <v/>
      </c>
      <c r="I508" s="122" t="str">
        <f t="shared" si="266"/>
        <v/>
      </c>
      <c r="J508" s="7" t="str">
        <f t="shared" si="267"/>
        <v/>
      </c>
      <c r="K508" s="9" t="str">
        <f t="shared" si="268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">
      <c r="A509" s="126"/>
      <c r="B509" s="4"/>
      <c r="C509" s="4"/>
      <c r="D509" s="7"/>
      <c r="E509" s="7"/>
      <c r="F509" s="8" t="str">
        <f t="shared" si="263"/>
        <v/>
      </c>
      <c r="G509" s="7" t="str">
        <f t="shared" si="264"/>
        <v/>
      </c>
      <c r="H509" s="5" t="str">
        <f t="shared" si="265"/>
        <v/>
      </c>
      <c r="I509" s="122" t="str">
        <f t="shared" si="266"/>
        <v/>
      </c>
      <c r="J509" s="7" t="str">
        <f t="shared" si="267"/>
        <v/>
      </c>
      <c r="K509" s="9" t="str">
        <f t="shared" si="268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">
      <c r="A510" s="126"/>
      <c r="B510" s="4"/>
      <c r="C510" s="4"/>
      <c r="D510" s="7"/>
      <c r="E510" s="7"/>
      <c r="F510" s="8" t="str">
        <f t="shared" si="263"/>
        <v/>
      </c>
      <c r="G510" s="7" t="str">
        <f t="shared" si="264"/>
        <v/>
      </c>
      <c r="H510" s="5" t="str">
        <f t="shared" si="265"/>
        <v/>
      </c>
      <c r="I510" s="122" t="str">
        <f t="shared" si="266"/>
        <v/>
      </c>
      <c r="J510" s="7" t="str">
        <f t="shared" si="267"/>
        <v/>
      </c>
      <c r="K510" s="9" t="str">
        <f t="shared" si="268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">
      <c r="A511" s="126"/>
      <c r="B511" s="4"/>
      <c r="C511" s="4"/>
      <c r="D511" s="7"/>
      <c r="E511" s="7"/>
      <c r="F511" s="8" t="str">
        <f t="shared" si="263"/>
        <v/>
      </c>
      <c r="G511" s="7" t="str">
        <f t="shared" si="264"/>
        <v/>
      </c>
      <c r="H511" s="5" t="str">
        <f t="shared" si="265"/>
        <v/>
      </c>
      <c r="I511" s="122" t="str">
        <f t="shared" si="266"/>
        <v/>
      </c>
      <c r="J511" s="7" t="str">
        <f t="shared" si="267"/>
        <v/>
      </c>
      <c r="K511" s="9" t="str">
        <f t="shared" si="268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">
      <c r="A512" s="126"/>
      <c r="B512" s="4"/>
      <c r="C512" s="4"/>
      <c r="D512" s="7"/>
      <c r="E512" s="7"/>
      <c r="F512" s="8" t="str">
        <f t="shared" si="263"/>
        <v/>
      </c>
      <c r="G512" s="7" t="str">
        <f t="shared" si="264"/>
        <v/>
      </c>
      <c r="H512" s="5" t="str">
        <f t="shared" si="265"/>
        <v/>
      </c>
      <c r="I512" s="122" t="str">
        <f t="shared" si="266"/>
        <v/>
      </c>
      <c r="J512" s="7" t="str">
        <f t="shared" si="267"/>
        <v/>
      </c>
      <c r="K512" s="9" t="str">
        <f t="shared" si="268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">
      <c r="A513" s="126"/>
      <c r="B513" s="4"/>
      <c r="C513" s="4"/>
      <c r="D513" s="7"/>
      <c r="E513" s="7"/>
      <c r="F513" s="8" t="str">
        <f t="shared" si="263"/>
        <v/>
      </c>
      <c r="G513" s="7" t="str">
        <f t="shared" si="264"/>
        <v/>
      </c>
      <c r="H513" s="5" t="str">
        <f t="shared" si="265"/>
        <v/>
      </c>
      <c r="I513" s="122" t="str">
        <f t="shared" si="266"/>
        <v/>
      </c>
      <c r="J513" s="7" t="str">
        <f t="shared" si="267"/>
        <v/>
      </c>
      <c r="K513" s="9" t="str">
        <f t="shared" si="268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">
      <c r="A514" s="126"/>
      <c r="B514" s="4"/>
      <c r="C514" s="4"/>
      <c r="D514" s="7"/>
      <c r="E514" s="7"/>
      <c r="F514" s="8" t="str">
        <f t="shared" si="263"/>
        <v/>
      </c>
      <c r="G514" s="7" t="str">
        <f t="shared" si="264"/>
        <v/>
      </c>
      <c r="H514" s="5" t="str">
        <f t="shared" si="265"/>
        <v/>
      </c>
      <c r="I514" s="122" t="str">
        <f t="shared" si="266"/>
        <v/>
      </c>
      <c r="J514" s="7" t="str">
        <f t="shared" si="267"/>
        <v/>
      </c>
      <c r="K514" s="9" t="str">
        <f t="shared" si="268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">
      <c r="A515" s="126"/>
      <c r="B515" s="4"/>
      <c r="C515" s="4"/>
      <c r="D515" s="7"/>
      <c r="E515" s="7"/>
      <c r="F515" s="8" t="str">
        <f t="shared" si="263"/>
        <v/>
      </c>
      <c r="G515" s="7" t="str">
        <f t="shared" si="264"/>
        <v/>
      </c>
      <c r="H515" s="5" t="str">
        <f t="shared" si="265"/>
        <v/>
      </c>
      <c r="I515" s="122" t="str">
        <f t="shared" si="266"/>
        <v/>
      </c>
      <c r="J515" s="7" t="str">
        <f t="shared" si="267"/>
        <v/>
      </c>
      <c r="K515" s="9" t="str">
        <f t="shared" si="268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">
      <c r="A516" s="126"/>
      <c r="B516" s="4"/>
      <c r="C516" s="4"/>
      <c r="D516" s="7"/>
      <c r="E516" s="7"/>
      <c r="F516" s="8" t="str">
        <f t="shared" si="263"/>
        <v/>
      </c>
      <c r="G516" s="7" t="str">
        <f t="shared" si="264"/>
        <v/>
      </c>
      <c r="H516" s="5" t="str">
        <f t="shared" si="265"/>
        <v/>
      </c>
      <c r="I516" s="122" t="str">
        <f t="shared" si="266"/>
        <v/>
      </c>
      <c r="J516" s="7" t="str">
        <f t="shared" si="267"/>
        <v/>
      </c>
      <c r="K516" s="9" t="str">
        <f t="shared" si="268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">
      <c r="A517" s="126"/>
      <c r="B517" s="4"/>
      <c r="C517" s="4"/>
      <c r="D517" s="7"/>
      <c r="E517" s="7"/>
      <c r="F517" s="8" t="str">
        <f t="shared" si="263"/>
        <v/>
      </c>
      <c r="G517" s="7" t="str">
        <f t="shared" si="264"/>
        <v/>
      </c>
      <c r="H517" s="5" t="str">
        <f t="shared" si="265"/>
        <v/>
      </c>
      <c r="I517" s="122" t="str">
        <f t="shared" si="266"/>
        <v/>
      </c>
      <c r="J517" s="7" t="str">
        <f t="shared" si="267"/>
        <v/>
      </c>
      <c r="K517" s="9" t="str">
        <f t="shared" si="268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">
      <c r="A518" s="126"/>
      <c r="B518" s="4"/>
      <c r="C518" s="4"/>
      <c r="D518" s="7"/>
      <c r="E518" s="7"/>
      <c r="F518" s="8" t="str">
        <f t="shared" si="263"/>
        <v/>
      </c>
      <c r="G518" s="7" t="str">
        <f t="shared" si="264"/>
        <v/>
      </c>
      <c r="H518" s="5" t="str">
        <f t="shared" si="265"/>
        <v/>
      </c>
      <c r="I518" s="122" t="str">
        <f t="shared" si="266"/>
        <v/>
      </c>
      <c r="J518" s="7" t="str">
        <f t="shared" si="267"/>
        <v/>
      </c>
      <c r="K518" s="9" t="str">
        <f t="shared" si="268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">
      <c r="A519" s="126"/>
      <c r="B519" s="4"/>
      <c r="C519" s="4"/>
      <c r="D519" s="7"/>
      <c r="E519" s="7"/>
      <c r="F519" s="8" t="str">
        <f t="shared" si="263"/>
        <v/>
      </c>
      <c r="G519" s="7" t="str">
        <f t="shared" si="264"/>
        <v/>
      </c>
      <c r="H519" s="5" t="str">
        <f t="shared" si="265"/>
        <v/>
      </c>
      <c r="I519" s="122" t="str">
        <f t="shared" si="266"/>
        <v/>
      </c>
      <c r="J519" s="7" t="str">
        <f t="shared" si="267"/>
        <v/>
      </c>
      <c r="K519" s="9" t="str">
        <f t="shared" si="268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">
      <c r="A520" s="126"/>
      <c r="B520" s="4"/>
      <c r="C520" s="4"/>
      <c r="D520" s="7"/>
      <c r="E520" s="7"/>
      <c r="F520" s="8" t="str">
        <f t="shared" si="263"/>
        <v/>
      </c>
      <c r="G520" s="7" t="str">
        <f t="shared" si="264"/>
        <v/>
      </c>
      <c r="H520" s="5" t="str">
        <f t="shared" si="265"/>
        <v/>
      </c>
      <c r="I520" s="122" t="str">
        <f t="shared" si="266"/>
        <v/>
      </c>
      <c r="J520" s="7" t="str">
        <f t="shared" si="267"/>
        <v/>
      </c>
      <c r="K520" s="9" t="str">
        <f t="shared" si="268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">
      <c r="A521" s="126"/>
      <c r="B521" s="4"/>
      <c r="C521" s="4"/>
      <c r="D521" s="7"/>
      <c r="E521" s="7"/>
      <c r="F521" s="8" t="str">
        <f t="shared" si="263"/>
        <v/>
      </c>
      <c r="G521" s="7" t="str">
        <f t="shared" si="264"/>
        <v/>
      </c>
      <c r="H521" s="5" t="str">
        <f t="shared" si="265"/>
        <v/>
      </c>
      <c r="I521" s="122" t="str">
        <f t="shared" si="266"/>
        <v/>
      </c>
      <c r="J521" s="7" t="str">
        <f t="shared" si="267"/>
        <v/>
      </c>
      <c r="K521" s="9" t="str">
        <f t="shared" si="268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">
      <c r="A522" s="126"/>
      <c r="B522" s="4"/>
      <c r="C522" s="4"/>
      <c r="D522" s="7"/>
      <c r="E522" s="7"/>
      <c r="F522" s="8" t="str">
        <f t="shared" si="263"/>
        <v/>
      </c>
      <c r="G522" s="7" t="str">
        <f t="shared" si="264"/>
        <v/>
      </c>
      <c r="H522" s="5" t="str">
        <f t="shared" si="265"/>
        <v/>
      </c>
      <c r="I522" s="122" t="str">
        <f t="shared" si="266"/>
        <v/>
      </c>
      <c r="J522" s="7" t="str">
        <f t="shared" si="267"/>
        <v/>
      </c>
      <c r="K522" s="9" t="str">
        <f t="shared" si="268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">
      <c r="A523" s="126"/>
      <c r="B523" s="4"/>
      <c r="C523" s="4"/>
      <c r="D523" s="7"/>
      <c r="E523" s="7"/>
      <c r="F523" s="8" t="str">
        <f t="shared" si="263"/>
        <v/>
      </c>
      <c r="G523" s="7" t="str">
        <f t="shared" si="264"/>
        <v/>
      </c>
      <c r="H523" s="5" t="str">
        <f t="shared" si="265"/>
        <v/>
      </c>
      <c r="I523" s="122" t="str">
        <f t="shared" si="266"/>
        <v/>
      </c>
      <c r="J523" s="7" t="str">
        <f t="shared" si="267"/>
        <v/>
      </c>
      <c r="K523" s="9" t="str">
        <f t="shared" si="268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">
      <c r="A524" s="126"/>
      <c r="B524" s="4"/>
      <c r="C524" s="4"/>
      <c r="D524" s="7"/>
      <c r="E524" s="7"/>
      <c r="F524" s="8" t="str">
        <f t="shared" si="263"/>
        <v/>
      </c>
      <c r="G524" s="7" t="str">
        <f t="shared" si="264"/>
        <v/>
      </c>
      <c r="H524" s="5" t="str">
        <f t="shared" si="265"/>
        <v/>
      </c>
      <c r="I524" s="122" t="str">
        <f t="shared" si="266"/>
        <v/>
      </c>
      <c r="J524" s="7" t="str">
        <f t="shared" si="267"/>
        <v/>
      </c>
      <c r="K524" s="9" t="str">
        <f t="shared" si="268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">
      <c r="A525" s="126"/>
      <c r="B525" s="4"/>
      <c r="C525" s="4"/>
      <c r="D525" s="7"/>
      <c r="E525" s="7"/>
      <c r="F525" s="8" t="str">
        <f t="shared" si="263"/>
        <v/>
      </c>
      <c r="G525" s="7" t="str">
        <f t="shared" si="264"/>
        <v/>
      </c>
      <c r="H525" s="5" t="str">
        <f t="shared" si="265"/>
        <v/>
      </c>
      <c r="I525" s="122" t="str">
        <f t="shared" si="266"/>
        <v/>
      </c>
      <c r="J525" s="7" t="str">
        <f t="shared" si="267"/>
        <v/>
      </c>
      <c r="K525" s="9" t="str">
        <f t="shared" si="268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">
      <c r="A526" s="126"/>
      <c r="B526" s="4"/>
      <c r="C526" s="4"/>
      <c r="D526" s="7"/>
      <c r="E526" s="7"/>
      <c r="F526" s="8" t="str">
        <f t="shared" si="263"/>
        <v/>
      </c>
      <c r="G526" s="7" t="str">
        <f t="shared" si="264"/>
        <v/>
      </c>
      <c r="H526" s="5" t="str">
        <f t="shared" si="265"/>
        <v/>
      </c>
      <c r="I526" s="122" t="str">
        <f t="shared" si="266"/>
        <v/>
      </c>
      <c r="J526" s="7" t="str">
        <f t="shared" si="267"/>
        <v/>
      </c>
      <c r="K526" s="9" t="str">
        <f t="shared" si="268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">
      <c r="A527" s="126"/>
      <c r="B527" s="4"/>
      <c r="C527" s="4"/>
      <c r="D527" s="7"/>
      <c r="E527" s="7"/>
      <c r="F527" s="8" t="str">
        <f t="shared" si="263"/>
        <v/>
      </c>
      <c r="G527" s="7" t="str">
        <f t="shared" si="264"/>
        <v/>
      </c>
      <c r="H527" s="5" t="str">
        <f t="shared" si="265"/>
        <v/>
      </c>
      <c r="I527" s="122" t="str">
        <f t="shared" si="266"/>
        <v/>
      </c>
      <c r="J527" s="7" t="str">
        <f t="shared" si="267"/>
        <v/>
      </c>
      <c r="K527" s="9" t="str">
        <f t="shared" si="268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">
      <c r="A528" s="126"/>
      <c r="B528" s="4"/>
      <c r="C528" s="4"/>
      <c r="D528" s="7"/>
      <c r="E528" s="7"/>
      <c r="F528" s="8" t="str">
        <f t="shared" si="263"/>
        <v/>
      </c>
      <c r="G528" s="7" t="str">
        <f t="shared" si="264"/>
        <v/>
      </c>
      <c r="H528" s="5" t="str">
        <f t="shared" si="265"/>
        <v/>
      </c>
      <c r="I528" s="122" t="str">
        <f t="shared" si="266"/>
        <v/>
      </c>
      <c r="J528" s="7" t="str">
        <f t="shared" si="267"/>
        <v/>
      </c>
      <c r="K528" s="9" t="str">
        <f t="shared" si="268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">
      <c r="A529" s="126"/>
      <c r="B529" s="4"/>
      <c r="C529" s="4"/>
      <c r="D529" s="7"/>
      <c r="E529" s="7"/>
      <c r="F529" s="8" t="str">
        <f t="shared" si="263"/>
        <v/>
      </c>
      <c r="G529" s="7" t="str">
        <f t="shared" si="264"/>
        <v/>
      </c>
      <c r="H529" s="5" t="str">
        <f t="shared" si="265"/>
        <v/>
      </c>
      <c r="I529" s="122" t="str">
        <f t="shared" si="266"/>
        <v/>
      </c>
      <c r="J529" s="7" t="str">
        <f t="shared" si="267"/>
        <v/>
      </c>
      <c r="K529" s="9" t="str">
        <f t="shared" si="268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">
      <c r="A530" s="126"/>
      <c r="B530" s="4"/>
      <c r="C530" s="4"/>
      <c r="D530" s="7"/>
      <c r="E530" s="7"/>
      <c r="F530" s="8" t="str">
        <f t="shared" si="263"/>
        <v/>
      </c>
      <c r="G530" s="7" t="str">
        <f t="shared" si="264"/>
        <v/>
      </c>
      <c r="H530" s="5" t="str">
        <f t="shared" si="265"/>
        <v/>
      </c>
      <c r="I530" s="122" t="str">
        <f t="shared" si="266"/>
        <v/>
      </c>
      <c r="J530" s="7" t="str">
        <f t="shared" si="267"/>
        <v/>
      </c>
      <c r="K530" s="9" t="str">
        <f t="shared" si="268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">
      <c r="A531" s="126"/>
      <c r="B531" s="4"/>
      <c r="C531" s="4"/>
      <c r="D531" s="7"/>
      <c r="E531" s="7"/>
      <c r="F531" s="8" t="str">
        <f t="shared" si="263"/>
        <v/>
      </c>
      <c r="G531" s="7" t="str">
        <f t="shared" si="264"/>
        <v/>
      </c>
      <c r="H531" s="5" t="str">
        <f t="shared" si="265"/>
        <v/>
      </c>
      <c r="I531" s="122" t="str">
        <f t="shared" si="266"/>
        <v/>
      </c>
      <c r="J531" s="7" t="str">
        <f t="shared" si="267"/>
        <v/>
      </c>
      <c r="K531" s="9" t="str">
        <f t="shared" si="268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">
      <c r="A532" s="126"/>
      <c r="B532" s="4"/>
      <c r="C532" s="4"/>
      <c r="D532" s="7"/>
      <c r="E532" s="7"/>
      <c r="F532" s="8" t="str">
        <f t="shared" si="263"/>
        <v/>
      </c>
      <c r="G532" s="7" t="str">
        <f t="shared" si="264"/>
        <v/>
      </c>
      <c r="H532" s="5" t="str">
        <f t="shared" si="265"/>
        <v/>
      </c>
      <c r="I532" s="122" t="str">
        <f t="shared" si="266"/>
        <v/>
      </c>
      <c r="J532" s="7" t="str">
        <f t="shared" si="267"/>
        <v/>
      </c>
      <c r="K532" s="9" t="str">
        <f t="shared" si="268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">
      <c r="A533" s="126"/>
      <c r="B533" s="4"/>
      <c r="C533" s="4"/>
      <c r="D533" s="7"/>
      <c r="E533" s="7"/>
      <c r="F533" s="8" t="str">
        <f t="shared" si="263"/>
        <v/>
      </c>
      <c r="G533" s="7" t="str">
        <f t="shared" si="264"/>
        <v/>
      </c>
      <c r="H533" s="5" t="str">
        <f t="shared" si="265"/>
        <v/>
      </c>
      <c r="I533" s="122" t="str">
        <f t="shared" si="266"/>
        <v/>
      </c>
      <c r="J533" s="7" t="str">
        <f t="shared" si="267"/>
        <v/>
      </c>
      <c r="K533" s="9" t="str">
        <f t="shared" si="268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">
      <c r="A534" s="126"/>
      <c r="B534" s="4"/>
      <c r="C534" s="4"/>
      <c r="D534" s="7"/>
      <c r="E534" s="7"/>
      <c r="F534" s="8" t="str">
        <f t="shared" si="263"/>
        <v/>
      </c>
      <c r="G534" s="7" t="str">
        <f t="shared" si="264"/>
        <v/>
      </c>
      <c r="H534" s="5" t="str">
        <f t="shared" si="265"/>
        <v/>
      </c>
      <c r="I534" s="122" t="str">
        <f t="shared" si="266"/>
        <v/>
      </c>
      <c r="J534" s="7" t="str">
        <f t="shared" si="267"/>
        <v/>
      </c>
      <c r="K534" s="9" t="str">
        <f t="shared" si="268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">
      <c r="A535" s="126"/>
      <c r="B535" s="4"/>
      <c r="C535" s="4"/>
      <c r="D535" s="7"/>
      <c r="E535" s="7"/>
      <c r="F535" s="8" t="str">
        <f t="shared" si="263"/>
        <v/>
      </c>
      <c r="G535" s="7" t="str">
        <f t="shared" si="264"/>
        <v/>
      </c>
      <c r="H535" s="5" t="str">
        <f t="shared" si="265"/>
        <v/>
      </c>
      <c r="I535" s="122" t="str">
        <f t="shared" si="266"/>
        <v/>
      </c>
      <c r="J535" s="7" t="str">
        <f t="shared" si="267"/>
        <v/>
      </c>
      <c r="K535" s="9" t="str">
        <f t="shared" si="268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">
      <c r="A536" s="126"/>
      <c r="B536" s="4"/>
      <c r="C536" s="4"/>
      <c r="D536" s="7"/>
      <c r="E536" s="7"/>
      <c r="F536" s="8" t="str">
        <f t="shared" si="263"/>
        <v/>
      </c>
      <c r="G536" s="7" t="str">
        <f t="shared" si="264"/>
        <v/>
      </c>
      <c r="H536" s="5" t="str">
        <f t="shared" si="265"/>
        <v/>
      </c>
      <c r="I536" s="122" t="str">
        <f t="shared" si="266"/>
        <v/>
      </c>
      <c r="J536" s="7" t="str">
        <f t="shared" si="267"/>
        <v/>
      </c>
      <c r="K536" s="9" t="str">
        <f t="shared" si="268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">
      <c r="A537" s="126"/>
      <c r="B537" s="4"/>
      <c r="C537" s="4"/>
      <c r="D537" s="7"/>
      <c r="E537" s="7"/>
      <c r="F537" s="8" t="str">
        <f t="shared" si="263"/>
        <v/>
      </c>
      <c r="G537" s="7" t="str">
        <f t="shared" si="264"/>
        <v/>
      </c>
      <c r="H537" s="5" t="str">
        <f t="shared" si="265"/>
        <v/>
      </c>
      <c r="I537" s="122" t="str">
        <f t="shared" si="266"/>
        <v/>
      </c>
      <c r="J537" s="7" t="str">
        <f t="shared" si="267"/>
        <v/>
      </c>
      <c r="K537" s="9" t="str">
        <f t="shared" si="268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">
      <c r="A538" s="126"/>
      <c r="B538" s="4"/>
      <c r="C538" s="4"/>
      <c r="D538" s="7"/>
      <c r="E538" s="7"/>
      <c r="F538" s="8" t="str">
        <f t="shared" si="263"/>
        <v/>
      </c>
      <c r="G538" s="7" t="str">
        <f t="shared" si="264"/>
        <v/>
      </c>
      <c r="H538" s="5" t="str">
        <f t="shared" si="265"/>
        <v/>
      </c>
      <c r="I538" s="122" t="str">
        <f t="shared" si="266"/>
        <v/>
      </c>
      <c r="J538" s="7" t="str">
        <f t="shared" si="267"/>
        <v/>
      </c>
      <c r="K538" s="9" t="str">
        <f t="shared" si="268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">
      <c r="A539" s="126"/>
      <c r="B539" s="4"/>
      <c r="C539" s="4"/>
      <c r="D539" s="7"/>
      <c r="E539" s="7"/>
      <c r="F539" s="8" t="str">
        <f t="shared" si="263"/>
        <v/>
      </c>
      <c r="G539" s="7" t="str">
        <f t="shared" si="264"/>
        <v/>
      </c>
      <c r="H539" s="5" t="str">
        <f t="shared" si="265"/>
        <v/>
      </c>
      <c r="I539" s="122" t="str">
        <f t="shared" si="266"/>
        <v/>
      </c>
      <c r="J539" s="7" t="str">
        <f t="shared" si="267"/>
        <v/>
      </c>
      <c r="K539" s="9" t="str">
        <f t="shared" si="268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">
      <c r="A540" s="126"/>
      <c r="B540" s="4"/>
      <c r="C540" s="4"/>
      <c r="D540" s="7"/>
      <c r="E540" s="7"/>
      <c r="F540" s="8" t="str">
        <f t="shared" si="263"/>
        <v/>
      </c>
      <c r="G540" s="7" t="str">
        <f t="shared" si="264"/>
        <v/>
      </c>
      <c r="H540" s="5" t="str">
        <f t="shared" si="265"/>
        <v/>
      </c>
      <c r="I540" s="122" t="str">
        <f t="shared" si="266"/>
        <v/>
      </c>
      <c r="J540" s="7" t="str">
        <f t="shared" si="267"/>
        <v/>
      </c>
      <c r="K540" s="9" t="str">
        <f t="shared" si="268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">
      <c r="A541" s="126"/>
      <c r="B541" s="4"/>
      <c r="C541" s="4"/>
      <c r="D541" s="7"/>
      <c r="E541" s="7"/>
      <c r="F541" s="8" t="str">
        <f t="shared" si="263"/>
        <v/>
      </c>
      <c r="G541" s="7" t="str">
        <f t="shared" si="264"/>
        <v/>
      </c>
      <c r="H541" s="5" t="str">
        <f t="shared" si="265"/>
        <v/>
      </c>
      <c r="I541" s="122" t="str">
        <f t="shared" si="266"/>
        <v/>
      </c>
      <c r="J541" s="7" t="str">
        <f t="shared" si="267"/>
        <v/>
      </c>
      <c r="K541" s="9" t="str">
        <f t="shared" si="268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">
      <c r="A542" s="126"/>
      <c r="B542" s="4"/>
      <c r="C542" s="4"/>
      <c r="D542" s="7"/>
      <c r="E542" s="7"/>
      <c r="F542" s="8" t="str">
        <f t="shared" si="263"/>
        <v/>
      </c>
      <c r="G542" s="7" t="str">
        <f t="shared" si="264"/>
        <v/>
      </c>
      <c r="H542" s="5" t="str">
        <f t="shared" si="265"/>
        <v/>
      </c>
      <c r="I542" s="122" t="str">
        <f t="shared" si="266"/>
        <v/>
      </c>
      <c r="J542" s="7" t="str">
        <f t="shared" si="267"/>
        <v/>
      </c>
      <c r="K542" s="9" t="str">
        <f t="shared" si="268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">
      <c r="A543" s="126"/>
      <c r="B543" s="4"/>
      <c r="C543" s="4"/>
      <c r="D543" s="7"/>
      <c r="E543" s="7"/>
      <c r="F543" s="8" t="str">
        <f t="shared" si="263"/>
        <v/>
      </c>
      <c r="G543" s="7" t="str">
        <f t="shared" si="264"/>
        <v/>
      </c>
      <c r="H543" s="5" t="str">
        <f t="shared" si="265"/>
        <v/>
      </c>
      <c r="I543" s="122" t="str">
        <f t="shared" si="266"/>
        <v/>
      </c>
      <c r="J543" s="7" t="str">
        <f t="shared" si="267"/>
        <v/>
      </c>
      <c r="K543" s="9" t="str">
        <f t="shared" si="268"/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">
      <c r="A544" s="126"/>
      <c r="B544" s="4"/>
      <c r="C544" s="4"/>
      <c r="D544" s="7"/>
      <c r="E544" s="7"/>
      <c r="F544" s="8" t="str">
        <f t="shared" ref="F544:F607" si="269">IF(ISBLANK(B544),"",IF(I544="L","Baixa",IF(I544="A","Média",IF(I544="","","Alta"))))</f>
        <v/>
      </c>
      <c r="G544" s="7" t="str">
        <f t="shared" ref="G544:G607" si="270">CONCATENATE(B544,I544)</f>
        <v/>
      </c>
      <c r="H544" s="5" t="str">
        <f t="shared" ref="H544:H607" si="271">IF(ISBLANK(B544),"",IF(B544="ALI",IF(I544="L",7,IF(I544="A",10,15)),IF(B544="AIE",IF(I544="L",5,IF(I544="A",7,10)),IF(B544="SE",IF(I544="L",4,IF(I544="A",5,7)),IF(OR(B544="EE",B544="CE"),IF(I544="L",3,IF(I544="A",4,6)),0)))))</f>
        <v/>
      </c>
      <c r="I544" s="122" t="str">
        <f t="shared" ref="I544:I607" si="272">IF(OR(ISBLANK(D544),ISBLANK(E544)),IF(OR(B544="ALI",B544="AIE"),"L",IF(OR(B544="EE",B544="SE",B544="CE"),"A","")),IF(B544="EE",IF(E544&gt;=3,IF(D544&gt;=5,"H","A"),IF(E544&gt;=2,IF(D544&gt;=16,"H",IF(D544&lt;=4,"L","A")),IF(D544&lt;=15,"L","A"))),IF(OR(B544="SE",B544="CE"),IF(E544&gt;=4,IF(D544&gt;=6,"H","A"),IF(E544&gt;=2,IF(D544&gt;=20,"H",IF(D544&lt;=5,"L","A")),IF(D544&lt;=19,"L","A"))),IF(OR(B544="ALI",B544="AIE"),IF(E544&gt;=6,IF(D544&gt;=20,"H","A"),IF(E544&gt;=2,IF(D544&gt;=51,"H",IF(D544&lt;=19,"L","A")),IF(D544&lt;=50,"L","A"))),""))))</f>
        <v/>
      </c>
      <c r="J544" s="7" t="str">
        <f t="shared" ref="J544:J607" si="273">CONCATENATE(B544,C544)</f>
        <v/>
      </c>
      <c r="K544" s="9" t="str">
        <f t="shared" si="268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">
      <c r="A545" s="126"/>
      <c r="B545" s="4"/>
      <c r="C545" s="4"/>
      <c r="D545" s="7"/>
      <c r="E545" s="7"/>
      <c r="F545" s="8" t="str">
        <f t="shared" si="269"/>
        <v/>
      </c>
      <c r="G545" s="7" t="str">
        <f t="shared" si="270"/>
        <v/>
      </c>
      <c r="H545" s="5" t="str">
        <f t="shared" si="271"/>
        <v/>
      </c>
      <c r="I545" s="122" t="str">
        <f t="shared" si="272"/>
        <v/>
      </c>
      <c r="J545" s="7" t="str">
        <f t="shared" si="273"/>
        <v/>
      </c>
      <c r="K545" s="9" t="str">
        <f t="shared" si="268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">
      <c r="A546" s="126"/>
      <c r="B546" s="4"/>
      <c r="C546" s="4"/>
      <c r="D546" s="7"/>
      <c r="E546" s="7"/>
      <c r="F546" s="8" t="str">
        <f t="shared" si="269"/>
        <v/>
      </c>
      <c r="G546" s="7" t="str">
        <f t="shared" si="270"/>
        <v/>
      </c>
      <c r="H546" s="5" t="str">
        <f t="shared" si="271"/>
        <v/>
      </c>
      <c r="I546" s="122" t="str">
        <f t="shared" si="272"/>
        <v/>
      </c>
      <c r="J546" s="7" t="str">
        <f t="shared" si="273"/>
        <v/>
      </c>
      <c r="K546" s="9" t="str">
        <f t="shared" ref="K546:K609" si="274">IF(OR(H546="",H546=0),L546,H546)</f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">
      <c r="A547" s="126"/>
      <c r="B547" s="4"/>
      <c r="C547" s="4"/>
      <c r="D547" s="7"/>
      <c r="E547" s="7"/>
      <c r="F547" s="8" t="str">
        <f t="shared" si="269"/>
        <v/>
      </c>
      <c r="G547" s="7" t="str">
        <f t="shared" si="270"/>
        <v/>
      </c>
      <c r="H547" s="5" t="str">
        <f t="shared" si="271"/>
        <v/>
      </c>
      <c r="I547" s="122" t="str">
        <f t="shared" si="272"/>
        <v/>
      </c>
      <c r="J547" s="7" t="str">
        <f t="shared" si="273"/>
        <v/>
      </c>
      <c r="K547" s="9" t="str">
        <f t="shared" si="274"/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">
      <c r="A548" s="126"/>
      <c r="B548" s="4"/>
      <c r="C548" s="4"/>
      <c r="D548" s="7"/>
      <c r="E548" s="7"/>
      <c r="F548" s="8" t="str">
        <f t="shared" si="269"/>
        <v/>
      </c>
      <c r="G548" s="7" t="str">
        <f t="shared" si="270"/>
        <v/>
      </c>
      <c r="H548" s="5" t="str">
        <f t="shared" si="271"/>
        <v/>
      </c>
      <c r="I548" s="122" t="str">
        <f t="shared" si="272"/>
        <v/>
      </c>
      <c r="J548" s="7" t="str">
        <f t="shared" si="273"/>
        <v/>
      </c>
      <c r="K548" s="9" t="str">
        <f t="shared" si="274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">
      <c r="A549" s="126"/>
      <c r="B549" s="4"/>
      <c r="C549" s="4"/>
      <c r="D549" s="7"/>
      <c r="E549" s="7"/>
      <c r="F549" s="8" t="str">
        <f t="shared" si="269"/>
        <v/>
      </c>
      <c r="G549" s="7" t="str">
        <f t="shared" si="270"/>
        <v/>
      </c>
      <c r="H549" s="5" t="str">
        <f t="shared" si="271"/>
        <v/>
      </c>
      <c r="I549" s="122" t="str">
        <f t="shared" si="272"/>
        <v/>
      </c>
      <c r="J549" s="7" t="str">
        <f t="shared" si="273"/>
        <v/>
      </c>
      <c r="K549" s="9" t="str">
        <f t="shared" si="274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">
      <c r="A550" s="126"/>
      <c r="B550" s="4"/>
      <c r="C550" s="4"/>
      <c r="D550" s="7"/>
      <c r="E550" s="7"/>
      <c r="F550" s="8" t="str">
        <f t="shared" si="269"/>
        <v/>
      </c>
      <c r="G550" s="7" t="str">
        <f t="shared" si="270"/>
        <v/>
      </c>
      <c r="H550" s="5" t="str">
        <f t="shared" si="271"/>
        <v/>
      </c>
      <c r="I550" s="122" t="str">
        <f t="shared" si="272"/>
        <v/>
      </c>
      <c r="J550" s="7" t="str">
        <f t="shared" si="273"/>
        <v/>
      </c>
      <c r="K550" s="9" t="str">
        <f t="shared" si="274"/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">
      <c r="A551" s="126"/>
      <c r="B551" s="4"/>
      <c r="C551" s="4"/>
      <c r="D551" s="7"/>
      <c r="E551" s="7"/>
      <c r="F551" s="8" t="str">
        <f t="shared" si="269"/>
        <v/>
      </c>
      <c r="G551" s="7" t="str">
        <f t="shared" si="270"/>
        <v/>
      </c>
      <c r="H551" s="5" t="str">
        <f t="shared" si="271"/>
        <v/>
      </c>
      <c r="I551" s="122" t="str">
        <f t="shared" si="272"/>
        <v/>
      </c>
      <c r="J551" s="7" t="str">
        <f t="shared" si="273"/>
        <v/>
      </c>
      <c r="K551" s="9" t="str">
        <f t="shared" si="274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">
      <c r="A552" s="126"/>
      <c r="B552" s="4"/>
      <c r="C552" s="4"/>
      <c r="D552" s="7"/>
      <c r="E552" s="7"/>
      <c r="F552" s="8" t="str">
        <f t="shared" si="269"/>
        <v/>
      </c>
      <c r="G552" s="7" t="str">
        <f t="shared" si="270"/>
        <v/>
      </c>
      <c r="H552" s="5" t="str">
        <f t="shared" si="271"/>
        <v/>
      </c>
      <c r="I552" s="122" t="str">
        <f t="shared" si="272"/>
        <v/>
      </c>
      <c r="J552" s="7" t="str">
        <f t="shared" si="273"/>
        <v/>
      </c>
      <c r="K552" s="9" t="str">
        <f t="shared" si="274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">
      <c r="A553" s="126"/>
      <c r="B553" s="4"/>
      <c r="C553" s="4"/>
      <c r="D553" s="7"/>
      <c r="E553" s="7"/>
      <c r="F553" s="8" t="str">
        <f t="shared" si="269"/>
        <v/>
      </c>
      <c r="G553" s="7" t="str">
        <f t="shared" si="270"/>
        <v/>
      </c>
      <c r="H553" s="5" t="str">
        <f t="shared" si="271"/>
        <v/>
      </c>
      <c r="I553" s="122" t="str">
        <f t="shared" si="272"/>
        <v/>
      </c>
      <c r="J553" s="7" t="str">
        <f t="shared" si="273"/>
        <v/>
      </c>
      <c r="K553" s="9" t="str">
        <f t="shared" si="274"/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">
      <c r="A554" s="126"/>
      <c r="B554" s="4"/>
      <c r="C554" s="4"/>
      <c r="D554" s="7"/>
      <c r="E554" s="7"/>
      <c r="F554" s="8" t="str">
        <f t="shared" si="269"/>
        <v/>
      </c>
      <c r="G554" s="7" t="str">
        <f t="shared" si="270"/>
        <v/>
      </c>
      <c r="H554" s="5" t="str">
        <f t="shared" si="271"/>
        <v/>
      </c>
      <c r="I554" s="122" t="str">
        <f t="shared" si="272"/>
        <v/>
      </c>
      <c r="J554" s="7" t="str">
        <f t="shared" si="273"/>
        <v/>
      </c>
      <c r="K554" s="9" t="str">
        <f t="shared" si="274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">
      <c r="A555" s="126"/>
      <c r="B555" s="4"/>
      <c r="C555" s="4"/>
      <c r="D555" s="7"/>
      <c r="E555" s="7"/>
      <c r="F555" s="8" t="str">
        <f t="shared" si="269"/>
        <v/>
      </c>
      <c r="G555" s="7" t="str">
        <f t="shared" si="270"/>
        <v/>
      </c>
      <c r="H555" s="5" t="str">
        <f t="shared" si="271"/>
        <v/>
      </c>
      <c r="I555" s="122" t="str">
        <f t="shared" si="272"/>
        <v/>
      </c>
      <c r="J555" s="7" t="str">
        <f t="shared" si="273"/>
        <v/>
      </c>
      <c r="K555" s="9" t="str">
        <f t="shared" si="274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">
      <c r="A556" s="126"/>
      <c r="B556" s="4"/>
      <c r="C556" s="4"/>
      <c r="D556" s="7"/>
      <c r="E556" s="7"/>
      <c r="F556" s="8" t="str">
        <f t="shared" si="269"/>
        <v/>
      </c>
      <c r="G556" s="7" t="str">
        <f t="shared" si="270"/>
        <v/>
      </c>
      <c r="H556" s="5" t="str">
        <f t="shared" si="271"/>
        <v/>
      </c>
      <c r="I556" s="122" t="str">
        <f t="shared" si="272"/>
        <v/>
      </c>
      <c r="J556" s="7" t="str">
        <f t="shared" si="273"/>
        <v/>
      </c>
      <c r="K556" s="9" t="str">
        <f t="shared" si="274"/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">
      <c r="A557" s="126"/>
      <c r="B557" s="4"/>
      <c r="C557" s="4"/>
      <c r="D557" s="7"/>
      <c r="E557" s="7"/>
      <c r="F557" s="8" t="str">
        <f t="shared" si="269"/>
        <v/>
      </c>
      <c r="G557" s="7" t="str">
        <f t="shared" si="270"/>
        <v/>
      </c>
      <c r="H557" s="5" t="str">
        <f t="shared" si="271"/>
        <v/>
      </c>
      <c r="I557" s="122" t="str">
        <f t="shared" si="272"/>
        <v/>
      </c>
      <c r="J557" s="7" t="str">
        <f t="shared" si="273"/>
        <v/>
      </c>
      <c r="K557" s="9" t="str">
        <f t="shared" si="274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">
      <c r="A558" s="126"/>
      <c r="B558" s="4"/>
      <c r="C558" s="4"/>
      <c r="D558" s="7"/>
      <c r="E558" s="7"/>
      <c r="F558" s="8" t="str">
        <f t="shared" si="269"/>
        <v/>
      </c>
      <c r="G558" s="7" t="str">
        <f t="shared" si="270"/>
        <v/>
      </c>
      <c r="H558" s="5" t="str">
        <f t="shared" si="271"/>
        <v/>
      </c>
      <c r="I558" s="122" t="str">
        <f t="shared" si="272"/>
        <v/>
      </c>
      <c r="J558" s="7" t="str">
        <f t="shared" si="273"/>
        <v/>
      </c>
      <c r="K558" s="9" t="str">
        <f t="shared" si="274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">
      <c r="A559" s="126"/>
      <c r="B559" s="4"/>
      <c r="C559" s="4"/>
      <c r="D559" s="7"/>
      <c r="E559" s="7"/>
      <c r="F559" s="8" t="str">
        <f t="shared" si="269"/>
        <v/>
      </c>
      <c r="G559" s="7" t="str">
        <f t="shared" si="270"/>
        <v/>
      </c>
      <c r="H559" s="5" t="str">
        <f t="shared" si="271"/>
        <v/>
      </c>
      <c r="I559" s="122" t="str">
        <f t="shared" si="272"/>
        <v/>
      </c>
      <c r="J559" s="7" t="str">
        <f t="shared" si="273"/>
        <v/>
      </c>
      <c r="K559" s="9" t="str">
        <f t="shared" si="274"/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">
      <c r="A560" s="126"/>
      <c r="B560" s="4"/>
      <c r="C560" s="4"/>
      <c r="D560" s="7"/>
      <c r="E560" s="7"/>
      <c r="F560" s="8" t="str">
        <f t="shared" si="269"/>
        <v/>
      </c>
      <c r="G560" s="7" t="str">
        <f t="shared" si="270"/>
        <v/>
      </c>
      <c r="H560" s="5" t="str">
        <f t="shared" si="271"/>
        <v/>
      </c>
      <c r="I560" s="122" t="str">
        <f t="shared" si="272"/>
        <v/>
      </c>
      <c r="J560" s="7" t="str">
        <f t="shared" si="273"/>
        <v/>
      </c>
      <c r="K560" s="9" t="str">
        <f t="shared" si="274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">
      <c r="A561" s="126"/>
      <c r="B561" s="4"/>
      <c r="C561" s="4"/>
      <c r="D561" s="7"/>
      <c r="E561" s="7"/>
      <c r="F561" s="8" t="str">
        <f t="shared" si="269"/>
        <v/>
      </c>
      <c r="G561" s="7" t="str">
        <f t="shared" si="270"/>
        <v/>
      </c>
      <c r="H561" s="5" t="str">
        <f t="shared" si="271"/>
        <v/>
      </c>
      <c r="I561" s="122" t="str">
        <f t="shared" si="272"/>
        <v/>
      </c>
      <c r="J561" s="7" t="str">
        <f t="shared" si="273"/>
        <v/>
      </c>
      <c r="K561" s="9" t="str">
        <f t="shared" si="274"/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">
      <c r="A562" s="126"/>
      <c r="B562" s="4"/>
      <c r="C562" s="4"/>
      <c r="D562" s="7"/>
      <c r="E562" s="7"/>
      <c r="F562" s="8" t="str">
        <f t="shared" si="269"/>
        <v/>
      </c>
      <c r="G562" s="7" t="str">
        <f t="shared" si="270"/>
        <v/>
      </c>
      <c r="H562" s="5" t="str">
        <f t="shared" si="271"/>
        <v/>
      </c>
      <c r="I562" s="122" t="str">
        <f t="shared" si="272"/>
        <v/>
      </c>
      <c r="J562" s="7" t="str">
        <f t="shared" si="273"/>
        <v/>
      </c>
      <c r="K562" s="9" t="str">
        <f t="shared" si="274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">
      <c r="A563" s="126"/>
      <c r="B563" s="4"/>
      <c r="C563" s="4"/>
      <c r="D563" s="7"/>
      <c r="E563" s="7"/>
      <c r="F563" s="8" t="str">
        <f t="shared" si="269"/>
        <v/>
      </c>
      <c r="G563" s="7" t="str">
        <f t="shared" si="270"/>
        <v/>
      </c>
      <c r="H563" s="5" t="str">
        <f t="shared" si="271"/>
        <v/>
      </c>
      <c r="I563" s="122" t="str">
        <f t="shared" si="272"/>
        <v/>
      </c>
      <c r="J563" s="7" t="str">
        <f t="shared" si="273"/>
        <v/>
      </c>
      <c r="K563" s="9" t="str">
        <f t="shared" si="274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">
      <c r="A564" s="126"/>
      <c r="B564" s="4"/>
      <c r="C564" s="4"/>
      <c r="D564" s="7"/>
      <c r="E564" s="7"/>
      <c r="F564" s="8" t="str">
        <f t="shared" si="269"/>
        <v/>
      </c>
      <c r="G564" s="7" t="str">
        <f t="shared" si="270"/>
        <v/>
      </c>
      <c r="H564" s="5" t="str">
        <f t="shared" si="271"/>
        <v/>
      </c>
      <c r="I564" s="122" t="str">
        <f t="shared" si="272"/>
        <v/>
      </c>
      <c r="J564" s="7" t="str">
        <f t="shared" si="273"/>
        <v/>
      </c>
      <c r="K564" s="9" t="str">
        <f t="shared" si="274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">
      <c r="A565" s="126"/>
      <c r="B565" s="4"/>
      <c r="C565" s="4"/>
      <c r="D565" s="7"/>
      <c r="E565" s="7"/>
      <c r="F565" s="8" t="str">
        <f t="shared" si="269"/>
        <v/>
      </c>
      <c r="G565" s="7" t="str">
        <f t="shared" si="270"/>
        <v/>
      </c>
      <c r="H565" s="5" t="str">
        <f t="shared" si="271"/>
        <v/>
      </c>
      <c r="I565" s="122" t="str">
        <f t="shared" si="272"/>
        <v/>
      </c>
      <c r="J565" s="7" t="str">
        <f t="shared" si="273"/>
        <v/>
      </c>
      <c r="K565" s="9" t="str">
        <f t="shared" si="274"/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">
      <c r="A566" s="126"/>
      <c r="B566" s="4"/>
      <c r="C566" s="4"/>
      <c r="D566" s="7"/>
      <c r="E566" s="7"/>
      <c r="F566" s="8" t="str">
        <f t="shared" si="269"/>
        <v/>
      </c>
      <c r="G566" s="7" t="str">
        <f t="shared" si="270"/>
        <v/>
      </c>
      <c r="H566" s="5" t="str">
        <f t="shared" si="271"/>
        <v/>
      </c>
      <c r="I566" s="122" t="str">
        <f t="shared" si="272"/>
        <v/>
      </c>
      <c r="J566" s="7" t="str">
        <f t="shared" si="273"/>
        <v/>
      </c>
      <c r="K566" s="9" t="str">
        <f t="shared" si="274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">
      <c r="A567" s="126"/>
      <c r="B567" s="4"/>
      <c r="C567" s="4"/>
      <c r="D567" s="7"/>
      <c r="E567" s="7"/>
      <c r="F567" s="8" t="str">
        <f t="shared" si="269"/>
        <v/>
      </c>
      <c r="G567" s="7" t="str">
        <f t="shared" si="270"/>
        <v/>
      </c>
      <c r="H567" s="5" t="str">
        <f t="shared" si="271"/>
        <v/>
      </c>
      <c r="I567" s="122" t="str">
        <f t="shared" si="272"/>
        <v/>
      </c>
      <c r="J567" s="7" t="str">
        <f t="shared" si="273"/>
        <v/>
      </c>
      <c r="K567" s="9" t="str">
        <f t="shared" si="274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">
      <c r="A568" s="126"/>
      <c r="B568" s="4"/>
      <c r="C568" s="4"/>
      <c r="D568" s="7"/>
      <c r="E568" s="7"/>
      <c r="F568" s="8" t="str">
        <f t="shared" si="269"/>
        <v/>
      </c>
      <c r="G568" s="7" t="str">
        <f t="shared" si="270"/>
        <v/>
      </c>
      <c r="H568" s="5" t="str">
        <f t="shared" si="271"/>
        <v/>
      </c>
      <c r="I568" s="122" t="str">
        <f t="shared" si="272"/>
        <v/>
      </c>
      <c r="J568" s="7" t="str">
        <f t="shared" si="273"/>
        <v/>
      </c>
      <c r="K568" s="9" t="str">
        <f t="shared" si="274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">
      <c r="A569" s="126"/>
      <c r="B569" s="4"/>
      <c r="C569" s="4"/>
      <c r="D569" s="7"/>
      <c r="E569" s="7"/>
      <c r="F569" s="8" t="str">
        <f t="shared" si="269"/>
        <v/>
      </c>
      <c r="G569" s="7" t="str">
        <f t="shared" si="270"/>
        <v/>
      </c>
      <c r="H569" s="5" t="str">
        <f t="shared" si="271"/>
        <v/>
      </c>
      <c r="I569" s="122" t="str">
        <f t="shared" si="272"/>
        <v/>
      </c>
      <c r="J569" s="7" t="str">
        <f t="shared" si="273"/>
        <v/>
      </c>
      <c r="K569" s="9" t="str">
        <f t="shared" si="274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">
      <c r="A570" s="126"/>
      <c r="B570" s="4"/>
      <c r="C570" s="4"/>
      <c r="D570" s="7"/>
      <c r="E570" s="7"/>
      <c r="F570" s="8" t="str">
        <f t="shared" si="269"/>
        <v/>
      </c>
      <c r="G570" s="7" t="str">
        <f t="shared" si="270"/>
        <v/>
      </c>
      <c r="H570" s="5" t="str">
        <f t="shared" si="271"/>
        <v/>
      </c>
      <c r="I570" s="122" t="str">
        <f t="shared" si="272"/>
        <v/>
      </c>
      <c r="J570" s="7" t="str">
        <f t="shared" si="273"/>
        <v/>
      </c>
      <c r="K570" s="9" t="str">
        <f t="shared" si="274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">
      <c r="A571" s="126"/>
      <c r="B571" s="4"/>
      <c r="C571" s="4"/>
      <c r="D571" s="7"/>
      <c r="E571" s="7"/>
      <c r="F571" s="8" t="str">
        <f t="shared" si="269"/>
        <v/>
      </c>
      <c r="G571" s="7" t="str">
        <f t="shared" si="270"/>
        <v/>
      </c>
      <c r="H571" s="5" t="str">
        <f t="shared" si="271"/>
        <v/>
      </c>
      <c r="I571" s="122" t="str">
        <f t="shared" si="272"/>
        <v/>
      </c>
      <c r="J571" s="7" t="str">
        <f t="shared" si="273"/>
        <v/>
      </c>
      <c r="K571" s="9" t="str">
        <f t="shared" si="274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">
      <c r="A572" s="126"/>
      <c r="B572" s="4"/>
      <c r="C572" s="4"/>
      <c r="D572" s="7"/>
      <c r="E572" s="7"/>
      <c r="F572" s="8" t="str">
        <f t="shared" si="269"/>
        <v/>
      </c>
      <c r="G572" s="7" t="str">
        <f t="shared" si="270"/>
        <v/>
      </c>
      <c r="H572" s="5" t="str">
        <f t="shared" si="271"/>
        <v/>
      </c>
      <c r="I572" s="122" t="str">
        <f t="shared" si="272"/>
        <v/>
      </c>
      <c r="J572" s="7" t="str">
        <f t="shared" si="273"/>
        <v/>
      </c>
      <c r="K572" s="9" t="str">
        <f t="shared" si="274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">
      <c r="A573" s="126"/>
      <c r="B573" s="4"/>
      <c r="C573" s="4"/>
      <c r="D573" s="7"/>
      <c r="E573" s="7"/>
      <c r="F573" s="8" t="str">
        <f t="shared" si="269"/>
        <v/>
      </c>
      <c r="G573" s="7" t="str">
        <f t="shared" si="270"/>
        <v/>
      </c>
      <c r="H573" s="5" t="str">
        <f t="shared" si="271"/>
        <v/>
      </c>
      <c r="I573" s="122" t="str">
        <f t="shared" si="272"/>
        <v/>
      </c>
      <c r="J573" s="7" t="str">
        <f t="shared" si="273"/>
        <v/>
      </c>
      <c r="K573" s="9" t="str">
        <f t="shared" si="274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">
      <c r="A574" s="126"/>
      <c r="B574" s="4"/>
      <c r="C574" s="4"/>
      <c r="D574" s="7"/>
      <c r="E574" s="7"/>
      <c r="F574" s="8" t="str">
        <f t="shared" si="269"/>
        <v/>
      </c>
      <c r="G574" s="7" t="str">
        <f t="shared" si="270"/>
        <v/>
      </c>
      <c r="H574" s="5" t="str">
        <f t="shared" si="271"/>
        <v/>
      </c>
      <c r="I574" s="122" t="str">
        <f t="shared" si="272"/>
        <v/>
      </c>
      <c r="J574" s="7" t="str">
        <f t="shared" si="273"/>
        <v/>
      </c>
      <c r="K574" s="9" t="str">
        <f t="shared" si="274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">
      <c r="A575" s="126"/>
      <c r="B575" s="4"/>
      <c r="C575" s="4"/>
      <c r="D575" s="7"/>
      <c r="E575" s="7"/>
      <c r="F575" s="8" t="str">
        <f t="shared" si="269"/>
        <v/>
      </c>
      <c r="G575" s="7" t="str">
        <f t="shared" si="270"/>
        <v/>
      </c>
      <c r="H575" s="5" t="str">
        <f t="shared" si="271"/>
        <v/>
      </c>
      <c r="I575" s="122" t="str">
        <f t="shared" si="272"/>
        <v/>
      </c>
      <c r="J575" s="7" t="str">
        <f t="shared" si="273"/>
        <v/>
      </c>
      <c r="K575" s="9" t="str">
        <f t="shared" si="274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">
      <c r="A576" s="126"/>
      <c r="B576" s="4"/>
      <c r="C576" s="4"/>
      <c r="D576" s="7"/>
      <c r="E576" s="7"/>
      <c r="F576" s="8" t="str">
        <f t="shared" si="269"/>
        <v/>
      </c>
      <c r="G576" s="7" t="str">
        <f t="shared" si="270"/>
        <v/>
      </c>
      <c r="H576" s="5" t="str">
        <f t="shared" si="271"/>
        <v/>
      </c>
      <c r="I576" s="122" t="str">
        <f t="shared" si="272"/>
        <v/>
      </c>
      <c r="J576" s="7" t="str">
        <f t="shared" si="273"/>
        <v/>
      </c>
      <c r="K576" s="9" t="str">
        <f t="shared" si="274"/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">
      <c r="A577" s="126"/>
      <c r="B577" s="4"/>
      <c r="C577" s="4"/>
      <c r="D577" s="7"/>
      <c r="E577" s="7"/>
      <c r="F577" s="8" t="str">
        <f t="shared" si="269"/>
        <v/>
      </c>
      <c r="G577" s="7" t="str">
        <f t="shared" si="270"/>
        <v/>
      </c>
      <c r="H577" s="5" t="str">
        <f t="shared" si="271"/>
        <v/>
      </c>
      <c r="I577" s="122" t="str">
        <f t="shared" si="272"/>
        <v/>
      </c>
      <c r="J577" s="7" t="str">
        <f t="shared" si="273"/>
        <v/>
      </c>
      <c r="K577" s="9" t="str">
        <f t="shared" si="274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">
      <c r="A578" s="126"/>
      <c r="B578" s="4"/>
      <c r="C578" s="4"/>
      <c r="D578" s="7"/>
      <c r="E578" s="7"/>
      <c r="F578" s="8" t="str">
        <f t="shared" si="269"/>
        <v/>
      </c>
      <c r="G578" s="7" t="str">
        <f t="shared" si="270"/>
        <v/>
      </c>
      <c r="H578" s="5" t="str">
        <f t="shared" si="271"/>
        <v/>
      </c>
      <c r="I578" s="122" t="str">
        <f t="shared" si="272"/>
        <v/>
      </c>
      <c r="J578" s="7" t="str">
        <f t="shared" si="273"/>
        <v/>
      </c>
      <c r="K578" s="9" t="str">
        <f t="shared" si="274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">
      <c r="A579" s="126"/>
      <c r="B579" s="4"/>
      <c r="C579" s="4"/>
      <c r="D579" s="7"/>
      <c r="E579" s="7"/>
      <c r="F579" s="8" t="str">
        <f t="shared" si="269"/>
        <v/>
      </c>
      <c r="G579" s="7" t="str">
        <f t="shared" si="270"/>
        <v/>
      </c>
      <c r="H579" s="5" t="str">
        <f t="shared" si="271"/>
        <v/>
      </c>
      <c r="I579" s="122" t="str">
        <f t="shared" si="272"/>
        <v/>
      </c>
      <c r="J579" s="7" t="str">
        <f t="shared" si="273"/>
        <v/>
      </c>
      <c r="K579" s="9" t="str">
        <f t="shared" si="274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">
      <c r="A580" s="126"/>
      <c r="B580" s="4"/>
      <c r="C580" s="4"/>
      <c r="D580" s="7"/>
      <c r="E580" s="7"/>
      <c r="F580" s="8" t="str">
        <f t="shared" si="269"/>
        <v/>
      </c>
      <c r="G580" s="7" t="str">
        <f t="shared" si="270"/>
        <v/>
      </c>
      <c r="H580" s="5" t="str">
        <f t="shared" si="271"/>
        <v/>
      </c>
      <c r="I580" s="122" t="str">
        <f t="shared" si="272"/>
        <v/>
      </c>
      <c r="J580" s="7" t="str">
        <f t="shared" si="273"/>
        <v/>
      </c>
      <c r="K580" s="9" t="str">
        <f t="shared" si="274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">
      <c r="A581" s="126"/>
      <c r="B581" s="4"/>
      <c r="C581" s="4"/>
      <c r="D581" s="7"/>
      <c r="E581" s="7"/>
      <c r="F581" s="8" t="str">
        <f t="shared" si="269"/>
        <v/>
      </c>
      <c r="G581" s="7" t="str">
        <f t="shared" si="270"/>
        <v/>
      </c>
      <c r="H581" s="5" t="str">
        <f t="shared" si="271"/>
        <v/>
      </c>
      <c r="I581" s="122" t="str">
        <f t="shared" si="272"/>
        <v/>
      </c>
      <c r="J581" s="7" t="str">
        <f t="shared" si="273"/>
        <v/>
      </c>
      <c r="K581" s="9" t="str">
        <f t="shared" si="274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">
      <c r="A582" s="126"/>
      <c r="B582" s="4"/>
      <c r="C582" s="4"/>
      <c r="D582" s="7"/>
      <c r="E582" s="7"/>
      <c r="F582" s="8" t="str">
        <f t="shared" si="269"/>
        <v/>
      </c>
      <c r="G582" s="7" t="str">
        <f t="shared" si="270"/>
        <v/>
      </c>
      <c r="H582" s="5" t="str">
        <f t="shared" si="271"/>
        <v/>
      </c>
      <c r="I582" s="122" t="str">
        <f t="shared" si="272"/>
        <v/>
      </c>
      <c r="J582" s="7" t="str">
        <f t="shared" si="273"/>
        <v/>
      </c>
      <c r="K582" s="9" t="str">
        <f t="shared" si="274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">
      <c r="A583" s="126"/>
      <c r="B583" s="4"/>
      <c r="C583" s="4"/>
      <c r="D583" s="7"/>
      <c r="E583" s="7"/>
      <c r="F583" s="8" t="str">
        <f t="shared" si="269"/>
        <v/>
      </c>
      <c r="G583" s="7" t="str">
        <f t="shared" si="270"/>
        <v/>
      </c>
      <c r="H583" s="5" t="str">
        <f t="shared" si="271"/>
        <v/>
      </c>
      <c r="I583" s="122" t="str">
        <f t="shared" si="272"/>
        <v/>
      </c>
      <c r="J583" s="7" t="str">
        <f t="shared" si="273"/>
        <v/>
      </c>
      <c r="K583" s="9" t="str">
        <f t="shared" si="274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">
      <c r="A584" s="126"/>
      <c r="B584" s="4"/>
      <c r="C584" s="4"/>
      <c r="D584" s="7"/>
      <c r="E584" s="7"/>
      <c r="F584" s="8" t="str">
        <f t="shared" si="269"/>
        <v/>
      </c>
      <c r="G584" s="7" t="str">
        <f t="shared" si="270"/>
        <v/>
      </c>
      <c r="H584" s="5" t="str">
        <f t="shared" si="271"/>
        <v/>
      </c>
      <c r="I584" s="122" t="str">
        <f t="shared" si="272"/>
        <v/>
      </c>
      <c r="J584" s="7" t="str">
        <f t="shared" si="273"/>
        <v/>
      </c>
      <c r="K584" s="9" t="str">
        <f t="shared" si="274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">
      <c r="A585" s="126"/>
      <c r="B585" s="4"/>
      <c r="C585" s="4"/>
      <c r="D585" s="7"/>
      <c r="E585" s="7"/>
      <c r="F585" s="8" t="str">
        <f t="shared" si="269"/>
        <v/>
      </c>
      <c r="G585" s="7" t="str">
        <f t="shared" si="270"/>
        <v/>
      </c>
      <c r="H585" s="5" t="str">
        <f t="shared" si="271"/>
        <v/>
      </c>
      <c r="I585" s="122" t="str">
        <f t="shared" si="272"/>
        <v/>
      </c>
      <c r="J585" s="7" t="str">
        <f t="shared" si="273"/>
        <v/>
      </c>
      <c r="K585" s="9" t="str">
        <f t="shared" si="274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">
      <c r="A586" s="126"/>
      <c r="B586" s="4"/>
      <c r="C586" s="4"/>
      <c r="D586" s="7"/>
      <c r="E586" s="7"/>
      <c r="F586" s="8" t="str">
        <f t="shared" si="269"/>
        <v/>
      </c>
      <c r="G586" s="7" t="str">
        <f t="shared" si="270"/>
        <v/>
      </c>
      <c r="H586" s="5" t="str">
        <f t="shared" si="271"/>
        <v/>
      </c>
      <c r="I586" s="122" t="str">
        <f t="shared" si="272"/>
        <v/>
      </c>
      <c r="J586" s="7" t="str">
        <f t="shared" si="273"/>
        <v/>
      </c>
      <c r="K586" s="9" t="str">
        <f t="shared" si="274"/>
        <v/>
      </c>
      <c r="L586" s="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">
      <c r="A587" s="126"/>
      <c r="B587" s="4"/>
      <c r="C587" s="4"/>
      <c r="D587" s="7"/>
      <c r="E587" s="7"/>
      <c r="F587" s="8" t="str">
        <f t="shared" si="269"/>
        <v/>
      </c>
      <c r="G587" s="7" t="str">
        <f t="shared" si="270"/>
        <v/>
      </c>
      <c r="H587" s="5" t="str">
        <f t="shared" si="271"/>
        <v/>
      </c>
      <c r="I587" s="122" t="str">
        <f t="shared" si="272"/>
        <v/>
      </c>
      <c r="J587" s="7" t="str">
        <f t="shared" si="273"/>
        <v/>
      </c>
      <c r="K587" s="9" t="str">
        <f t="shared" si="274"/>
        <v/>
      </c>
      <c r="L587" s="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">
      <c r="A588" s="126"/>
      <c r="B588" s="4"/>
      <c r="C588" s="4"/>
      <c r="D588" s="7"/>
      <c r="E588" s="7"/>
      <c r="F588" s="8" t="str">
        <f t="shared" si="269"/>
        <v/>
      </c>
      <c r="G588" s="7" t="str">
        <f t="shared" si="270"/>
        <v/>
      </c>
      <c r="H588" s="5" t="str">
        <f t="shared" si="271"/>
        <v/>
      </c>
      <c r="I588" s="122" t="str">
        <f t="shared" si="272"/>
        <v/>
      </c>
      <c r="J588" s="7" t="str">
        <f t="shared" si="273"/>
        <v/>
      </c>
      <c r="K588" s="9" t="str">
        <f t="shared" si="274"/>
        <v/>
      </c>
      <c r="L588" s="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">
      <c r="A589" s="126"/>
      <c r="B589" s="4"/>
      <c r="C589" s="4"/>
      <c r="D589" s="7"/>
      <c r="E589" s="7"/>
      <c r="F589" s="8" t="str">
        <f t="shared" si="269"/>
        <v/>
      </c>
      <c r="G589" s="7" t="str">
        <f t="shared" si="270"/>
        <v/>
      </c>
      <c r="H589" s="5" t="str">
        <f t="shared" si="271"/>
        <v/>
      </c>
      <c r="I589" s="122" t="str">
        <f t="shared" si="272"/>
        <v/>
      </c>
      <c r="J589" s="7" t="str">
        <f t="shared" si="273"/>
        <v/>
      </c>
      <c r="K589" s="9" t="str">
        <f t="shared" si="274"/>
        <v/>
      </c>
      <c r="L589" s="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">
      <c r="A590" s="126"/>
      <c r="B590" s="4"/>
      <c r="C590" s="4"/>
      <c r="D590" s="7"/>
      <c r="E590" s="7"/>
      <c r="F590" s="8" t="str">
        <f t="shared" si="269"/>
        <v/>
      </c>
      <c r="G590" s="7" t="str">
        <f t="shared" si="270"/>
        <v/>
      </c>
      <c r="H590" s="5" t="str">
        <f t="shared" si="271"/>
        <v/>
      </c>
      <c r="I590" s="122" t="str">
        <f t="shared" si="272"/>
        <v/>
      </c>
      <c r="J590" s="7" t="str">
        <f t="shared" si="273"/>
        <v/>
      </c>
      <c r="K590" s="9" t="str">
        <f t="shared" si="274"/>
        <v/>
      </c>
      <c r="L590" s="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">
      <c r="A591" s="126"/>
      <c r="B591" s="4"/>
      <c r="C591" s="4"/>
      <c r="D591" s="7"/>
      <c r="E591" s="7"/>
      <c r="F591" s="8" t="str">
        <f t="shared" si="269"/>
        <v/>
      </c>
      <c r="G591" s="7" t="str">
        <f t="shared" si="270"/>
        <v/>
      </c>
      <c r="H591" s="5" t="str">
        <f t="shared" si="271"/>
        <v/>
      </c>
      <c r="I591" s="122" t="str">
        <f t="shared" si="272"/>
        <v/>
      </c>
      <c r="J591" s="7" t="str">
        <f t="shared" si="273"/>
        <v/>
      </c>
      <c r="K591" s="9" t="str">
        <f t="shared" si="274"/>
        <v/>
      </c>
      <c r="L591" s="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">
      <c r="A592" s="126"/>
      <c r="B592" s="4"/>
      <c r="C592" s="4"/>
      <c r="D592" s="7"/>
      <c r="E592" s="7"/>
      <c r="F592" s="8" t="str">
        <f t="shared" si="269"/>
        <v/>
      </c>
      <c r="G592" s="7" t="str">
        <f t="shared" si="270"/>
        <v/>
      </c>
      <c r="H592" s="5" t="str">
        <f t="shared" si="271"/>
        <v/>
      </c>
      <c r="I592" s="122" t="str">
        <f t="shared" si="272"/>
        <v/>
      </c>
      <c r="J592" s="7" t="str">
        <f t="shared" si="273"/>
        <v/>
      </c>
      <c r="K592" s="9" t="str">
        <f t="shared" si="274"/>
        <v/>
      </c>
      <c r="L592" s="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">
      <c r="A593" s="126"/>
      <c r="B593" s="4"/>
      <c r="C593" s="4"/>
      <c r="D593" s="7"/>
      <c r="E593" s="7"/>
      <c r="F593" s="8" t="str">
        <f t="shared" si="269"/>
        <v/>
      </c>
      <c r="G593" s="7" t="str">
        <f t="shared" si="270"/>
        <v/>
      </c>
      <c r="H593" s="5" t="str">
        <f t="shared" si="271"/>
        <v/>
      </c>
      <c r="I593" s="122" t="str">
        <f t="shared" si="272"/>
        <v/>
      </c>
      <c r="J593" s="7" t="str">
        <f t="shared" si="273"/>
        <v/>
      </c>
      <c r="K593" s="9" t="str">
        <f t="shared" si="274"/>
        <v/>
      </c>
      <c r="L593" s="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">
      <c r="A594" s="126"/>
      <c r="B594" s="4"/>
      <c r="C594" s="4"/>
      <c r="D594" s="7"/>
      <c r="E594" s="7"/>
      <c r="F594" s="8" t="str">
        <f t="shared" si="269"/>
        <v/>
      </c>
      <c r="G594" s="7" t="str">
        <f t="shared" si="270"/>
        <v/>
      </c>
      <c r="H594" s="5" t="str">
        <f t="shared" si="271"/>
        <v/>
      </c>
      <c r="I594" s="122" t="str">
        <f t="shared" si="272"/>
        <v/>
      </c>
      <c r="J594" s="7" t="str">
        <f t="shared" si="273"/>
        <v/>
      </c>
      <c r="K594" s="9" t="str">
        <f t="shared" si="274"/>
        <v/>
      </c>
      <c r="L594" s="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">
      <c r="A595" s="126"/>
      <c r="B595" s="4"/>
      <c r="C595" s="4"/>
      <c r="D595" s="7"/>
      <c r="E595" s="7"/>
      <c r="F595" s="8" t="str">
        <f t="shared" si="269"/>
        <v/>
      </c>
      <c r="G595" s="7" t="str">
        <f t="shared" si="270"/>
        <v/>
      </c>
      <c r="H595" s="5" t="str">
        <f t="shared" si="271"/>
        <v/>
      </c>
      <c r="I595" s="122" t="str">
        <f t="shared" si="272"/>
        <v/>
      </c>
      <c r="J595" s="7" t="str">
        <f t="shared" si="273"/>
        <v/>
      </c>
      <c r="K595" s="9" t="str">
        <f t="shared" si="274"/>
        <v/>
      </c>
      <c r="L595" s="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">
      <c r="A596" s="126"/>
      <c r="B596" s="4"/>
      <c r="C596" s="4"/>
      <c r="D596" s="7"/>
      <c r="E596" s="7"/>
      <c r="F596" s="8" t="str">
        <f t="shared" si="269"/>
        <v/>
      </c>
      <c r="G596" s="7" t="str">
        <f t="shared" si="270"/>
        <v/>
      </c>
      <c r="H596" s="5" t="str">
        <f t="shared" si="271"/>
        <v/>
      </c>
      <c r="I596" s="122" t="str">
        <f t="shared" si="272"/>
        <v/>
      </c>
      <c r="J596" s="7" t="str">
        <f t="shared" si="273"/>
        <v/>
      </c>
      <c r="K596" s="9" t="str">
        <f t="shared" si="274"/>
        <v/>
      </c>
      <c r="L596" s="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x14ac:dyDescent="0.2">
      <c r="A597" s="126"/>
      <c r="B597" s="4"/>
      <c r="C597" s="4"/>
      <c r="D597" s="7"/>
      <c r="E597" s="7"/>
      <c r="F597" s="8" t="str">
        <f t="shared" si="269"/>
        <v/>
      </c>
      <c r="G597" s="7" t="str">
        <f t="shared" si="270"/>
        <v/>
      </c>
      <c r="H597" s="5" t="str">
        <f t="shared" si="271"/>
        <v/>
      </c>
      <c r="I597" s="122" t="str">
        <f t="shared" si="272"/>
        <v/>
      </c>
      <c r="J597" s="7" t="str">
        <f t="shared" si="273"/>
        <v/>
      </c>
      <c r="K597" s="9" t="str">
        <f t="shared" si="274"/>
        <v/>
      </c>
      <c r="L597" s="9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0"/>
      <c r="N597" s="10"/>
      <c r="O597" s="6"/>
    </row>
    <row r="598" spans="1:15" x14ac:dyDescent="0.2">
      <c r="A598" s="126"/>
      <c r="B598" s="4"/>
      <c r="C598" s="4"/>
      <c r="D598" s="7"/>
      <c r="E598" s="7"/>
      <c r="F598" s="8" t="str">
        <f t="shared" si="269"/>
        <v/>
      </c>
      <c r="G598" s="7" t="str">
        <f t="shared" si="270"/>
        <v/>
      </c>
      <c r="H598" s="5" t="str">
        <f t="shared" si="271"/>
        <v/>
      </c>
      <c r="I598" s="122" t="str">
        <f t="shared" si="272"/>
        <v/>
      </c>
      <c r="J598" s="7" t="str">
        <f t="shared" si="273"/>
        <v/>
      </c>
      <c r="K598" s="9" t="str">
        <f t="shared" si="274"/>
        <v/>
      </c>
      <c r="L598" s="9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0"/>
      <c r="N598" s="10"/>
      <c r="O598" s="6"/>
    </row>
    <row r="599" spans="1:15" x14ac:dyDescent="0.2">
      <c r="A599" s="126"/>
      <c r="B599" s="4"/>
      <c r="C599" s="4"/>
      <c r="D599" s="7"/>
      <c r="E599" s="7"/>
      <c r="F599" s="8" t="str">
        <f t="shared" si="269"/>
        <v/>
      </c>
      <c r="G599" s="7" t="str">
        <f t="shared" si="270"/>
        <v/>
      </c>
      <c r="H599" s="5" t="str">
        <f t="shared" si="271"/>
        <v/>
      </c>
      <c r="I599" s="122" t="str">
        <f t="shared" si="272"/>
        <v/>
      </c>
      <c r="J599" s="7" t="str">
        <f t="shared" si="273"/>
        <v/>
      </c>
      <c r="K599" s="9" t="str">
        <f t="shared" si="274"/>
        <v/>
      </c>
      <c r="L599" s="9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0"/>
      <c r="N599" s="10"/>
      <c r="O599" s="6"/>
    </row>
    <row r="600" spans="1:15" x14ac:dyDescent="0.2">
      <c r="A600" s="126"/>
      <c r="B600" s="4"/>
      <c r="C600" s="4"/>
      <c r="D600" s="7"/>
      <c r="E600" s="7"/>
      <c r="F600" s="8" t="str">
        <f t="shared" si="269"/>
        <v/>
      </c>
      <c r="G600" s="7" t="str">
        <f t="shared" si="270"/>
        <v/>
      </c>
      <c r="H600" s="5" t="str">
        <f t="shared" si="271"/>
        <v/>
      </c>
      <c r="I600" s="122" t="str">
        <f t="shared" si="272"/>
        <v/>
      </c>
      <c r="J600" s="7" t="str">
        <f t="shared" si="273"/>
        <v/>
      </c>
      <c r="K600" s="9" t="str">
        <f t="shared" si="274"/>
        <v/>
      </c>
      <c r="L600" s="9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0"/>
      <c r="N600" s="10"/>
      <c r="O600" s="6"/>
    </row>
    <row r="601" spans="1:15" x14ac:dyDescent="0.2">
      <c r="A601" s="126"/>
      <c r="B601" s="4"/>
      <c r="C601" s="4"/>
      <c r="D601" s="7"/>
      <c r="E601" s="7"/>
      <c r="F601" s="8" t="str">
        <f t="shared" si="269"/>
        <v/>
      </c>
      <c r="G601" s="7" t="str">
        <f t="shared" si="270"/>
        <v/>
      </c>
      <c r="H601" s="5" t="str">
        <f t="shared" si="271"/>
        <v/>
      </c>
      <c r="I601" s="122" t="str">
        <f t="shared" si="272"/>
        <v/>
      </c>
      <c r="J601" s="7" t="str">
        <f t="shared" si="273"/>
        <v/>
      </c>
      <c r="K601" s="9" t="str">
        <f t="shared" si="274"/>
        <v/>
      </c>
      <c r="L601" s="9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0"/>
      <c r="N601" s="10"/>
      <c r="O601" s="6"/>
    </row>
    <row r="602" spans="1:15" x14ac:dyDescent="0.2">
      <c r="A602" s="126"/>
      <c r="B602" s="4"/>
      <c r="C602" s="4"/>
      <c r="D602" s="7"/>
      <c r="E602" s="7"/>
      <c r="F602" s="8" t="str">
        <f t="shared" si="269"/>
        <v/>
      </c>
      <c r="G602" s="7" t="str">
        <f t="shared" si="270"/>
        <v/>
      </c>
      <c r="H602" s="5" t="str">
        <f t="shared" si="271"/>
        <v/>
      </c>
      <c r="I602" s="122" t="str">
        <f t="shared" si="272"/>
        <v/>
      </c>
      <c r="J602" s="7" t="str">
        <f t="shared" si="273"/>
        <v/>
      </c>
      <c r="K602" s="9" t="str">
        <f t="shared" si="274"/>
        <v/>
      </c>
      <c r="L602" s="9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0"/>
      <c r="N602" s="10"/>
      <c r="O602" s="6"/>
    </row>
    <row r="603" spans="1:15" x14ac:dyDescent="0.2">
      <c r="A603" s="126"/>
      <c r="B603" s="4"/>
      <c r="C603" s="4"/>
      <c r="D603" s="7"/>
      <c r="E603" s="7"/>
      <c r="F603" s="8" t="str">
        <f t="shared" si="269"/>
        <v/>
      </c>
      <c r="G603" s="7" t="str">
        <f t="shared" si="270"/>
        <v/>
      </c>
      <c r="H603" s="5" t="str">
        <f t="shared" si="271"/>
        <v/>
      </c>
      <c r="I603" s="122" t="str">
        <f t="shared" si="272"/>
        <v/>
      </c>
      <c r="J603" s="7" t="str">
        <f t="shared" si="273"/>
        <v/>
      </c>
      <c r="K603" s="9" t="str">
        <f t="shared" si="274"/>
        <v/>
      </c>
      <c r="L603" s="9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0"/>
      <c r="N603" s="10"/>
      <c r="O603" s="6"/>
    </row>
    <row r="604" spans="1:15" x14ac:dyDescent="0.2">
      <c r="A604" s="126"/>
      <c r="B604" s="4"/>
      <c r="C604" s="4"/>
      <c r="D604" s="7"/>
      <c r="E604" s="7"/>
      <c r="F604" s="8" t="str">
        <f t="shared" si="269"/>
        <v/>
      </c>
      <c r="G604" s="7" t="str">
        <f t="shared" si="270"/>
        <v/>
      </c>
      <c r="H604" s="5" t="str">
        <f t="shared" si="271"/>
        <v/>
      </c>
      <c r="I604" s="122" t="str">
        <f t="shared" si="272"/>
        <v/>
      </c>
      <c r="J604" s="7" t="str">
        <f t="shared" si="273"/>
        <v/>
      </c>
      <c r="K604" s="9" t="str">
        <f t="shared" si="274"/>
        <v/>
      </c>
      <c r="L604" s="9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0"/>
      <c r="N604" s="10"/>
      <c r="O604" s="6"/>
    </row>
    <row r="605" spans="1:15" x14ac:dyDescent="0.2">
      <c r="A605" s="126"/>
      <c r="B605" s="4"/>
      <c r="C605" s="4"/>
      <c r="D605" s="7"/>
      <c r="E605" s="7"/>
      <c r="F605" s="8" t="str">
        <f t="shared" si="269"/>
        <v/>
      </c>
      <c r="G605" s="7" t="str">
        <f t="shared" si="270"/>
        <v/>
      </c>
      <c r="H605" s="5" t="str">
        <f t="shared" si="271"/>
        <v/>
      </c>
      <c r="I605" s="122" t="str">
        <f t="shared" si="272"/>
        <v/>
      </c>
      <c r="J605" s="7" t="str">
        <f t="shared" si="273"/>
        <v/>
      </c>
      <c r="K605" s="9" t="str">
        <f t="shared" si="274"/>
        <v/>
      </c>
      <c r="L605" s="9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0"/>
      <c r="N605" s="10"/>
      <c r="O605" s="6"/>
    </row>
    <row r="606" spans="1:15" x14ac:dyDescent="0.2">
      <c r="A606" s="126"/>
      <c r="B606" s="4"/>
      <c r="C606" s="4"/>
      <c r="D606" s="7"/>
      <c r="E606" s="7"/>
      <c r="F606" s="8" t="str">
        <f t="shared" si="269"/>
        <v/>
      </c>
      <c r="G606" s="7" t="str">
        <f t="shared" si="270"/>
        <v/>
      </c>
      <c r="H606" s="5" t="str">
        <f t="shared" si="271"/>
        <v/>
      </c>
      <c r="I606" s="122" t="str">
        <f t="shared" si="272"/>
        <v/>
      </c>
      <c r="J606" s="7" t="str">
        <f t="shared" si="273"/>
        <v/>
      </c>
      <c r="K606" s="9" t="str">
        <f t="shared" si="274"/>
        <v/>
      </c>
      <c r="L606" s="9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0"/>
      <c r="N606" s="10"/>
      <c r="O606" s="6"/>
    </row>
    <row r="607" spans="1:15" x14ac:dyDescent="0.2">
      <c r="A607" s="126"/>
      <c r="B607" s="4"/>
      <c r="C607" s="4"/>
      <c r="D607" s="7"/>
      <c r="E607" s="7"/>
      <c r="F607" s="8" t="str">
        <f t="shared" si="269"/>
        <v/>
      </c>
      <c r="G607" s="7" t="str">
        <f t="shared" si="270"/>
        <v/>
      </c>
      <c r="H607" s="5" t="str">
        <f t="shared" si="271"/>
        <v/>
      </c>
      <c r="I607" s="122" t="str">
        <f t="shared" si="272"/>
        <v/>
      </c>
      <c r="J607" s="7" t="str">
        <f t="shared" si="273"/>
        <v/>
      </c>
      <c r="K607" s="9" t="str">
        <f t="shared" si="274"/>
        <v/>
      </c>
      <c r="L607" s="9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10"/>
      <c r="N607" s="10"/>
      <c r="O607" s="6"/>
    </row>
    <row r="608" spans="1:15" x14ac:dyDescent="0.2">
      <c r="A608" s="126"/>
      <c r="B608" s="4"/>
      <c r="C608" s="4"/>
      <c r="D608" s="7"/>
      <c r="E608" s="7"/>
      <c r="F608" s="8" t="str">
        <f t="shared" ref="F608:F631" si="275">IF(ISBLANK(B608),"",IF(I608="L","Baixa",IF(I608="A","Média",IF(I608="","","Alta"))))</f>
        <v/>
      </c>
      <c r="G608" s="7" t="str">
        <f t="shared" ref="G608:G631" si="276">CONCATENATE(B608,I608)</f>
        <v/>
      </c>
      <c r="H608" s="5" t="str">
        <f t="shared" ref="H608:H631" si="277">IF(ISBLANK(B608),"",IF(B608="ALI",IF(I608="L",7,IF(I608="A",10,15)),IF(B608="AIE",IF(I608="L",5,IF(I608="A",7,10)),IF(B608="SE",IF(I608="L",4,IF(I608="A",5,7)),IF(OR(B608="EE",B608="CE"),IF(I608="L",3,IF(I608="A",4,6)),0)))))</f>
        <v/>
      </c>
      <c r="I608" s="122" t="str">
        <f t="shared" ref="I608:I631" si="278">IF(OR(ISBLANK(D608),ISBLANK(E608)),IF(OR(B608="ALI",B608="AIE"),"L",IF(OR(B608="EE",B608="SE",B608="CE"),"A","")),IF(B608="EE",IF(E608&gt;=3,IF(D608&gt;=5,"H","A"),IF(E608&gt;=2,IF(D608&gt;=16,"H",IF(D608&lt;=4,"L","A")),IF(D608&lt;=15,"L","A"))),IF(OR(B608="SE",B608="CE"),IF(E608&gt;=4,IF(D608&gt;=6,"H","A"),IF(E608&gt;=2,IF(D608&gt;=20,"H",IF(D608&lt;=5,"L","A")),IF(D608&lt;=19,"L","A"))),IF(OR(B608="ALI",B608="AIE"),IF(E608&gt;=6,IF(D608&gt;=20,"H","A"),IF(E608&gt;=2,IF(D608&gt;=51,"H",IF(D608&lt;=19,"L","A")),IF(D608&lt;=50,"L","A"))),""))))</f>
        <v/>
      </c>
      <c r="J608" s="7" t="str">
        <f t="shared" ref="J608:J631" si="279">CONCATENATE(B608,C608)</f>
        <v/>
      </c>
      <c r="K608" s="9" t="str">
        <f t="shared" si="274"/>
        <v/>
      </c>
      <c r="L608" s="9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10"/>
      <c r="N608" s="10"/>
      <c r="O608" s="6"/>
    </row>
    <row r="609" spans="1:15" x14ac:dyDescent="0.2">
      <c r="A609" s="126"/>
      <c r="B609" s="4"/>
      <c r="C609" s="4"/>
      <c r="D609" s="7"/>
      <c r="E609" s="7"/>
      <c r="F609" s="8" t="str">
        <f t="shared" si="275"/>
        <v/>
      </c>
      <c r="G609" s="7" t="str">
        <f t="shared" si="276"/>
        <v/>
      </c>
      <c r="H609" s="5" t="str">
        <f t="shared" si="277"/>
        <v/>
      </c>
      <c r="I609" s="122" t="str">
        <f t="shared" si="278"/>
        <v/>
      </c>
      <c r="J609" s="7" t="str">
        <f t="shared" si="279"/>
        <v/>
      </c>
      <c r="K609" s="9" t="str">
        <f t="shared" si="274"/>
        <v/>
      </c>
      <c r="L609" s="9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10"/>
      <c r="N609" s="10"/>
      <c r="O609" s="6"/>
    </row>
    <row r="610" spans="1:15" x14ac:dyDescent="0.2">
      <c r="A610" s="126"/>
      <c r="B610" s="4"/>
      <c r="C610" s="4"/>
      <c r="D610" s="7"/>
      <c r="E610" s="7"/>
      <c r="F610" s="8" t="str">
        <f t="shared" si="275"/>
        <v/>
      </c>
      <c r="G610" s="7" t="str">
        <f t="shared" si="276"/>
        <v/>
      </c>
      <c r="H610" s="5" t="str">
        <f t="shared" si="277"/>
        <v/>
      </c>
      <c r="I610" s="122" t="str">
        <f t="shared" si="278"/>
        <v/>
      </c>
      <c r="J610" s="7" t="str">
        <f t="shared" si="279"/>
        <v/>
      </c>
      <c r="K610" s="9" t="str">
        <f t="shared" ref="K610:K631" si="280">IF(OR(H610="",H610=0),L610,H610)</f>
        <v/>
      </c>
      <c r="L610" s="9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10"/>
      <c r="N610" s="10"/>
      <c r="O610" s="6"/>
    </row>
    <row r="611" spans="1:15" x14ac:dyDescent="0.2">
      <c r="A611" s="126"/>
      <c r="B611" s="4"/>
      <c r="C611" s="4"/>
      <c r="D611" s="7"/>
      <c r="E611" s="7"/>
      <c r="F611" s="8" t="str">
        <f t="shared" si="275"/>
        <v/>
      </c>
      <c r="G611" s="7" t="str">
        <f t="shared" si="276"/>
        <v/>
      </c>
      <c r="H611" s="5" t="str">
        <f t="shared" si="277"/>
        <v/>
      </c>
      <c r="I611" s="122" t="str">
        <f t="shared" si="278"/>
        <v/>
      </c>
      <c r="J611" s="7" t="str">
        <f t="shared" si="279"/>
        <v/>
      </c>
      <c r="K611" s="9" t="str">
        <f t="shared" si="280"/>
        <v/>
      </c>
      <c r="L611" s="9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10"/>
      <c r="N611" s="10"/>
      <c r="O611" s="6"/>
    </row>
    <row r="612" spans="1:15" x14ac:dyDescent="0.2">
      <c r="A612" s="126"/>
      <c r="B612" s="4"/>
      <c r="C612" s="4"/>
      <c r="D612" s="7"/>
      <c r="E612" s="7"/>
      <c r="F612" s="8" t="str">
        <f t="shared" si="275"/>
        <v/>
      </c>
      <c r="G612" s="7" t="str">
        <f t="shared" si="276"/>
        <v/>
      </c>
      <c r="H612" s="5" t="str">
        <f t="shared" si="277"/>
        <v/>
      </c>
      <c r="I612" s="122" t="str">
        <f t="shared" si="278"/>
        <v/>
      </c>
      <c r="J612" s="7" t="str">
        <f t="shared" si="279"/>
        <v/>
      </c>
      <c r="K612" s="9" t="str">
        <f t="shared" si="280"/>
        <v/>
      </c>
      <c r="L612" s="9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10"/>
      <c r="N612" s="10"/>
      <c r="O612" s="6"/>
    </row>
    <row r="613" spans="1:15" x14ac:dyDescent="0.2">
      <c r="A613" s="126"/>
      <c r="B613" s="4"/>
      <c r="C613" s="4"/>
      <c r="D613" s="7"/>
      <c r="E613" s="7"/>
      <c r="F613" s="8" t="str">
        <f t="shared" si="275"/>
        <v/>
      </c>
      <c r="G613" s="7" t="str">
        <f t="shared" si="276"/>
        <v/>
      </c>
      <c r="H613" s="5" t="str">
        <f t="shared" si="277"/>
        <v/>
      </c>
      <c r="I613" s="122" t="str">
        <f t="shared" si="278"/>
        <v/>
      </c>
      <c r="J613" s="7" t="str">
        <f t="shared" si="279"/>
        <v/>
      </c>
      <c r="K613" s="9" t="str">
        <f t="shared" si="280"/>
        <v/>
      </c>
      <c r="L613" s="9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10"/>
      <c r="N613" s="10"/>
      <c r="O613" s="6"/>
    </row>
    <row r="614" spans="1:15" x14ac:dyDescent="0.2">
      <c r="A614" s="126"/>
      <c r="B614" s="4"/>
      <c r="C614" s="4"/>
      <c r="D614" s="7"/>
      <c r="E614" s="7"/>
      <c r="F614" s="8" t="str">
        <f t="shared" si="275"/>
        <v/>
      </c>
      <c r="G614" s="7" t="str">
        <f t="shared" si="276"/>
        <v/>
      </c>
      <c r="H614" s="5" t="str">
        <f t="shared" si="277"/>
        <v/>
      </c>
      <c r="I614" s="122" t="str">
        <f t="shared" si="278"/>
        <v/>
      </c>
      <c r="J614" s="7" t="str">
        <f t="shared" si="279"/>
        <v/>
      </c>
      <c r="K614" s="9" t="str">
        <f t="shared" si="280"/>
        <v/>
      </c>
      <c r="L614" s="9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10"/>
      <c r="N614" s="10"/>
      <c r="O614" s="6"/>
    </row>
    <row r="615" spans="1:15" x14ac:dyDescent="0.2">
      <c r="A615" s="126"/>
      <c r="B615" s="4"/>
      <c r="C615" s="4"/>
      <c r="D615" s="7"/>
      <c r="E615" s="7"/>
      <c r="F615" s="8" t="str">
        <f t="shared" si="275"/>
        <v/>
      </c>
      <c r="G615" s="7" t="str">
        <f t="shared" si="276"/>
        <v/>
      </c>
      <c r="H615" s="5" t="str">
        <f t="shared" si="277"/>
        <v/>
      </c>
      <c r="I615" s="122" t="str">
        <f t="shared" si="278"/>
        <v/>
      </c>
      <c r="J615" s="7" t="str">
        <f t="shared" si="279"/>
        <v/>
      </c>
      <c r="K615" s="9" t="str">
        <f t="shared" si="280"/>
        <v/>
      </c>
      <c r="L615" s="9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10"/>
      <c r="N615" s="10"/>
      <c r="O615" s="6"/>
    </row>
    <row r="616" spans="1:15" x14ac:dyDescent="0.2">
      <c r="A616" s="126"/>
      <c r="B616" s="4"/>
      <c r="C616" s="4"/>
      <c r="D616" s="7"/>
      <c r="E616" s="7"/>
      <c r="F616" s="8" t="str">
        <f t="shared" si="275"/>
        <v/>
      </c>
      <c r="G616" s="7" t="str">
        <f t="shared" si="276"/>
        <v/>
      </c>
      <c r="H616" s="5" t="str">
        <f t="shared" si="277"/>
        <v/>
      </c>
      <c r="I616" s="122" t="str">
        <f t="shared" si="278"/>
        <v/>
      </c>
      <c r="J616" s="7" t="str">
        <f t="shared" si="279"/>
        <v/>
      </c>
      <c r="K616" s="9" t="str">
        <f t="shared" si="280"/>
        <v/>
      </c>
      <c r="L616" s="9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10"/>
      <c r="N616" s="10"/>
      <c r="O616" s="6"/>
    </row>
    <row r="617" spans="1:15" x14ac:dyDescent="0.2">
      <c r="A617" s="126"/>
      <c r="B617" s="4"/>
      <c r="C617" s="4"/>
      <c r="D617" s="7"/>
      <c r="E617" s="7"/>
      <c r="F617" s="8" t="str">
        <f t="shared" si="275"/>
        <v/>
      </c>
      <c r="G617" s="7" t="str">
        <f t="shared" si="276"/>
        <v/>
      </c>
      <c r="H617" s="5" t="str">
        <f t="shared" si="277"/>
        <v/>
      </c>
      <c r="I617" s="122" t="str">
        <f t="shared" si="278"/>
        <v/>
      </c>
      <c r="J617" s="7" t="str">
        <f t="shared" si="279"/>
        <v/>
      </c>
      <c r="K617" s="9" t="str">
        <f t="shared" si="280"/>
        <v/>
      </c>
      <c r="L617" s="9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10"/>
      <c r="N617" s="10"/>
      <c r="O617" s="6"/>
    </row>
    <row r="618" spans="1:15" x14ac:dyDescent="0.2">
      <c r="A618" s="126"/>
      <c r="B618" s="4"/>
      <c r="C618" s="4"/>
      <c r="D618" s="7"/>
      <c r="E618" s="7"/>
      <c r="F618" s="8" t="str">
        <f t="shared" si="275"/>
        <v/>
      </c>
      <c r="G618" s="7" t="str">
        <f t="shared" si="276"/>
        <v/>
      </c>
      <c r="H618" s="5" t="str">
        <f t="shared" si="277"/>
        <v/>
      </c>
      <c r="I618" s="122" t="str">
        <f t="shared" si="278"/>
        <v/>
      </c>
      <c r="J618" s="7" t="str">
        <f t="shared" si="279"/>
        <v/>
      </c>
      <c r="K618" s="9" t="str">
        <f t="shared" si="280"/>
        <v/>
      </c>
      <c r="L618" s="9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10"/>
      <c r="N618" s="10"/>
      <c r="O618" s="6"/>
    </row>
    <row r="619" spans="1:15" x14ac:dyDescent="0.2">
      <c r="A619" s="126"/>
      <c r="B619" s="4"/>
      <c r="C619" s="4"/>
      <c r="D619" s="7"/>
      <c r="E619" s="7"/>
      <c r="F619" s="8" t="str">
        <f t="shared" si="275"/>
        <v/>
      </c>
      <c r="G619" s="7" t="str">
        <f t="shared" si="276"/>
        <v/>
      </c>
      <c r="H619" s="5" t="str">
        <f t="shared" si="277"/>
        <v/>
      </c>
      <c r="I619" s="122" t="str">
        <f t="shared" si="278"/>
        <v/>
      </c>
      <c r="J619" s="7" t="str">
        <f t="shared" si="279"/>
        <v/>
      </c>
      <c r="K619" s="9" t="str">
        <f t="shared" si="280"/>
        <v/>
      </c>
      <c r="L619" s="9" t="str">
        <f>IF(NOT(ISERROR(VLOOKUP(B619,Deflatores!G$42:H$64,2,FALSE))),VLOOKUP(B619,Deflatores!G$42:H$64,2,FALSE),IF(OR(ISBLANK(C619),ISBLANK(B619)),"",VLOOKUP(C619,Deflatores!G$4:H$38,2,FALSE)*H619+VLOOKUP(C619,Deflatores!G$4:I$38,3,FALSE)))</f>
        <v/>
      </c>
      <c r="M619" s="10"/>
      <c r="N619" s="10"/>
      <c r="O619" s="6"/>
    </row>
    <row r="620" spans="1:15" x14ac:dyDescent="0.2">
      <c r="A620" s="126"/>
      <c r="B620" s="4"/>
      <c r="C620" s="4"/>
      <c r="D620" s="7"/>
      <c r="E620" s="7"/>
      <c r="F620" s="8" t="str">
        <f t="shared" si="275"/>
        <v/>
      </c>
      <c r="G620" s="7" t="str">
        <f t="shared" si="276"/>
        <v/>
      </c>
      <c r="H620" s="5" t="str">
        <f t="shared" si="277"/>
        <v/>
      </c>
      <c r="I620" s="122" t="str">
        <f t="shared" si="278"/>
        <v/>
      </c>
      <c r="J620" s="7" t="str">
        <f t="shared" si="279"/>
        <v/>
      </c>
      <c r="K620" s="9" t="str">
        <f t="shared" si="280"/>
        <v/>
      </c>
      <c r="L620" s="9" t="str">
        <f>IF(NOT(ISERROR(VLOOKUP(B620,Deflatores!G$42:H$64,2,FALSE))),VLOOKUP(B620,Deflatores!G$42:H$64,2,FALSE),IF(OR(ISBLANK(C620),ISBLANK(B620)),"",VLOOKUP(C620,Deflatores!G$4:H$38,2,FALSE)*H620+VLOOKUP(C620,Deflatores!G$4:I$38,3,FALSE)))</f>
        <v/>
      </c>
      <c r="M620" s="10"/>
      <c r="N620" s="10"/>
      <c r="O620" s="6"/>
    </row>
    <row r="621" spans="1:15" x14ac:dyDescent="0.2">
      <c r="A621" s="126"/>
      <c r="B621" s="4"/>
      <c r="C621" s="4"/>
      <c r="D621" s="7"/>
      <c r="E621" s="7"/>
      <c r="F621" s="8" t="str">
        <f t="shared" si="275"/>
        <v/>
      </c>
      <c r="G621" s="7" t="str">
        <f t="shared" si="276"/>
        <v/>
      </c>
      <c r="H621" s="5" t="str">
        <f t="shared" si="277"/>
        <v/>
      </c>
      <c r="I621" s="122" t="str">
        <f t="shared" si="278"/>
        <v/>
      </c>
      <c r="J621" s="7" t="str">
        <f t="shared" si="279"/>
        <v/>
      </c>
      <c r="K621" s="9" t="str">
        <f t="shared" si="280"/>
        <v/>
      </c>
      <c r="L621" s="9" t="str">
        <f>IF(NOT(ISERROR(VLOOKUP(B621,Deflatores!G$42:H$64,2,FALSE))),VLOOKUP(B621,Deflatores!G$42:H$64,2,FALSE),IF(OR(ISBLANK(C621),ISBLANK(B621)),"",VLOOKUP(C621,Deflatores!G$4:H$38,2,FALSE)*H621+VLOOKUP(C621,Deflatores!G$4:I$38,3,FALSE)))</f>
        <v/>
      </c>
      <c r="M621" s="10"/>
      <c r="N621" s="10"/>
      <c r="O621" s="6"/>
    </row>
    <row r="622" spans="1:15" x14ac:dyDescent="0.2">
      <c r="A622" s="126"/>
      <c r="B622" s="4"/>
      <c r="C622" s="4"/>
      <c r="D622" s="7"/>
      <c r="E622" s="7"/>
      <c r="F622" s="8" t="str">
        <f t="shared" si="275"/>
        <v/>
      </c>
      <c r="G622" s="7" t="str">
        <f t="shared" si="276"/>
        <v/>
      </c>
      <c r="H622" s="5" t="str">
        <f t="shared" si="277"/>
        <v/>
      </c>
      <c r="I622" s="122" t="str">
        <f t="shared" si="278"/>
        <v/>
      </c>
      <c r="J622" s="7" t="str">
        <f t="shared" si="279"/>
        <v/>
      </c>
      <c r="K622" s="9" t="str">
        <f t="shared" si="280"/>
        <v/>
      </c>
      <c r="L622" s="9" t="str">
        <f>IF(NOT(ISERROR(VLOOKUP(B622,Deflatores!G$42:H$64,2,FALSE))),VLOOKUP(B622,Deflatores!G$42:H$64,2,FALSE),IF(OR(ISBLANK(C622),ISBLANK(B622)),"",VLOOKUP(C622,Deflatores!G$4:H$38,2,FALSE)*H622+VLOOKUP(C622,Deflatores!G$4:I$38,3,FALSE)))</f>
        <v/>
      </c>
      <c r="M622" s="10"/>
      <c r="N622" s="10"/>
      <c r="O622" s="6"/>
    </row>
    <row r="623" spans="1:15" x14ac:dyDescent="0.2">
      <c r="A623" s="126"/>
      <c r="B623" s="4"/>
      <c r="C623" s="4"/>
      <c r="D623" s="7"/>
      <c r="E623" s="7"/>
      <c r="F623" s="8" t="str">
        <f t="shared" si="275"/>
        <v/>
      </c>
      <c r="G623" s="7" t="str">
        <f t="shared" si="276"/>
        <v/>
      </c>
      <c r="H623" s="5" t="str">
        <f t="shared" si="277"/>
        <v/>
      </c>
      <c r="I623" s="122" t="str">
        <f t="shared" si="278"/>
        <v/>
      </c>
      <c r="J623" s="7" t="str">
        <f t="shared" si="279"/>
        <v/>
      </c>
      <c r="K623" s="9" t="str">
        <f t="shared" si="280"/>
        <v/>
      </c>
      <c r="L623" s="9" t="str">
        <f>IF(NOT(ISERROR(VLOOKUP(B623,Deflatores!G$42:H$64,2,FALSE))),VLOOKUP(B623,Deflatores!G$42:H$64,2,FALSE),IF(OR(ISBLANK(C623),ISBLANK(B623)),"",VLOOKUP(C623,Deflatores!G$4:H$38,2,FALSE)*H623+VLOOKUP(C623,Deflatores!G$4:I$38,3,FALSE)))</f>
        <v/>
      </c>
      <c r="M623" s="10"/>
      <c r="N623" s="10"/>
      <c r="O623" s="6"/>
    </row>
    <row r="624" spans="1:15" x14ac:dyDescent="0.2">
      <c r="A624" s="126"/>
      <c r="B624" s="4"/>
      <c r="C624" s="4"/>
      <c r="D624" s="7"/>
      <c r="E624" s="7"/>
      <c r="F624" s="8" t="str">
        <f t="shared" si="275"/>
        <v/>
      </c>
      <c r="G624" s="7" t="str">
        <f t="shared" si="276"/>
        <v/>
      </c>
      <c r="H624" s="5" t="str">
        <f t="shared" si="277"/>
        <v/>
      </c>
      <c r="I624" s="122" t="str">
        <f t="shared" si="278"/>
        <v/>
      </c>
      <c r="J624" s="7" t="str">
        <f t="shared" si="279"/>
        <v/>
      </c>
      <c r="K624" s="9" t="str">
        <f t="shared" si="280"/>
        <v/>
      </c>
      <c r="L624" s="9" t="str">
        <f>IF(NOT(ISERROR(VLOOKUP(B624,Deflatores!G$42:H$64,2,FALSE))),VLOOKUP(B624,Deflatores!G$42:H$64,2,FALSE),IF(OR(ISBLANK(C624),ISBLANK(B624)),"",VLOOKUP(C624,Deflatores!G$4:H$38,2,FALSE)*H624+VLOOKUP(C624,Deflatores!G$4:I$38,3,FALSE)))</f>
        <v/>
      </c>
      <c r="M624" s="10"/>
      <c r="N624" s="10"/>
      <c r="O624" s="6"/>
    </row>
    <row r="625" spans="1:15" x14ac:dyDescent="0.2">
      <c r="A625" s="126"/>
      <c r="B625" s="4"/>
      <c r="C625" s="4"/>
      <c r="D625" s="7"/>
      <c r="E625" s="7"/>
      <c r="F625" s="8" t="str">
        <f t="shared" si="275"/>
        <v/>
      </c>
      <c r="G625" s="7" t="str">
        <f t="shared" si="276"/>
        <v/>
      </c>
      <c r="H625" s="5" t="str">
        <f t="shared" si="277"/>
        <v/>
      </c>
      <c r="I625" s="122" t="str">
        <f t="shared" si="278"/>
        <v/>
      </c>
      <c r="J625" s="7" t="str">
        <f t="shared" si="279"/>
        <v/>
      </c>
      <c r="K625" s="9" t="str">
        <f t="shared" si="280"/>
        <v/>
      </c>
      <c r="L625" s="9" t="str">
        <f>IF(NOT(ISERROR(VLOOKUP(B625,Deflatores!G$42:H$64,2,FALSE))),VLOOKUP(B625,Deflatores!G$42:H$64,2,FALSE),IF(OR(ISBLANK(C625),ISBLANK(B625)),"",VLOOKUP(C625,Deflatores!G$4:H$38,2,FALSE)*H625+VLOOKUP(C625,Deflatores!G$4:I$38,3,FALSE)))</f>
        <v/>
      </c>
      <c r="M625" s="10"/>
      <c r="N625" s="10"/>
      <c r="O625" s="6"/>
    </row>
    <row r="626" spans="1:15" x14ac:dyDescent="0.2">
      <c r="A626" s="126"/>
      <c r="B626" s="4"/>
      <c r="C626" s="4"/>
      <c r="D626" s="7"/>
      <c r="E626" s="7"/>
      <c r="F626" s="8" t="str">
        <f t="shared" si="275"/>
        <v/>
      </c>
      <c r="G626" s="7" t="str">
        <f t="shared" si="276"/>
        <v/>
      </c>
      <c r="H626" s="5" t="str">
        <f t="shared" si="277"/>
        <v/>
      </c>
      <c r="I626" s="122" t="str">
        <f t="shared" si="278"/>
        <v/>
      </c>
      <c r="J626" s="7" t="str">
        <f t="shared" si="279"/>
        <v/>
      </c>
      <c r="K626" s="9" t="str">
        <f t="shared" si="280"/>
        <v/>
      </c>
      <c r="L626" s="9" t="str">
        <f>IF(NOT(ISERROR(VLOOKUP(B626,Deflatores!G$42:H$64,2,FALSE))),VLOOKUP(B626,Deflatores!G$42:H$64,2,FALSE),IF(OR(ISBLANK(C626),ISBLANK(B626)),"",VLOOKUP(C626,Deflatores!G$4:H$38,2,FALSE)*H626+VLOOKUP(C626,Deflatores!G$4:I$38,3,FALSE)))</f>
        <v/>
      </c>
      <c r="M626" s="10"/>
      <c r="N626" s="10"/>
      <c r="O626" s="6"/>
    </row>
    <row r="627" spans="1:15" x14ac:dyDescent="0.2">
      <c r="A627" s="126"/>
      <c r="B627" s="4"/>
      <c r="C627" s="4"/>
      <c r="D627" s="7"/>
      <c r="E627" s="7"/>
      <c r="F627" s="8" t="str">
        <f t="shared" si="275"/>
        <v/>
      </c>
      <c r="G627" s="7" t="str">
        <f t="shared" si="276"/>
        <v/>
      </c>
      <c r="H627" s="5" t="str">
        <f t="shared" si="277"/>
        <v/>
      </c>
      <c r="I627" s="122" t="str">
        <f t="shared" si="278"/>
        <v/>
      </c>
      <c r="J627" s="7" t="str">
        <f t="shared" si="279"/>
        <v/>
      </c>
      <c r="K627" s="9" t="str">
        <f t="shared" si="280"/>
        <v/>
      </c>
      <c r="L627" s="9" t="str">
        <f>IF(NOT(ISERROR(VLOOKUP(B627,Deflatores!G$42:H$64,2,FALSE))),VLOOKUP(B627,Deflatores!G$42:H$64,2,FALSE),IF(OR(ISBLANK(C627),ISBLANK(B627)),"",VLOOKUP(C627,Deflatores!G$4:H$38,2,FALSE)*H627+VLOOKUP(C627,Deflatores!G$4:I$38,3,FALSE)))</f>
        <v/>
      </c>
      <c r="M627" s="10"/>
      <c r="N627" s="10"/>
      <c r="O627" s="6"/>
    </row>
    <row r="628" spans="1:15" x14ac:dyDescent="0.2">
      <c r="A628" s="126"/>
      <c r="B628" s="4"/>
      <c r="C628" s="4"/>
      <c r="D628" s="7"/>
      <c r="E628" s="7"/>
      <c r="F628" s="8" t="str">
        <f t="shared" si="275"/>
        <v/>
      </c>
      <c r="G628" s="7" t="str">
        <f t="shared" si="276"/>
        <v/>
      </c>
      <c r="H628" s="5" t="str">
        <f t="shared" si="277"/>
        <v/>
      </c>
      <c r="I628" s="122" t="str">
        <f t="shared" si="278"/>
        <v/>
      </c>
      <c r="J628" s="7" t="str">
        <f t="shared" si="279"/>
        <v/>
      </c>
      <c r="K628" s="9" t="str">
        <f t="shared" si="280"/>
        <v/>
      </c>
      <c r="L628" s="9" t="str">
        <f>IF(NOT(ISERROR(VLOOKUP(B628,Deflatores!G$42:H$64,2,FALSE))),VLOOKUP(B628,Deflatores!G$42:H$64,2,FALSE),IF(OR(ISBLANK(C628),ISBLANK(B628)),"",VLOOKUP(C628,Deflatores!G$4:H$38,2,FALSE)*H628+VLOOKUP(C628,Deflatores!G$4:I$38,3,FALSE)))</f>
        <v/>
      </c>
      <c r="M628" s="10"/>
      <c r="N628" s="10"/>
      <c r="O628" s="6"/>
    </row>
    <row r="629" spans="1:15" x14ac:dyDescent="0.2">
      <c r="A629" s="126"/>
      <c r="B629" s="4"/>
      <c r="C629" s="4"/>
      <c r="D629" s="7"/>
      <c r="E629" s="7"/>
      <c r="F629" s="8" t="str">
        <f t="shared" si="275"/>
        <v/>
      </c>
      <c r="G629" s="7" t="str">
        <f t="shared" si="276"/>
        <v/>
      </c>
      <c r="H629" s="5" t="str">
        <f t="shared" si="277"/>
        <v/>
      </c>
      <c r="I629" s="122" t="str">
        <f t="shared" si="278"/>
        <v/>
      </c>
      <c r="J629" s="7" t="str">
        <f t="shared" si="279"/>
        <v/>
      </c>
      <c r="K629" s="9" t="str">
        <f t="shared" si="280"/>
        <v/>
      </c>
      <c r="L629" s="9" t="str">
        <f>IF(NOT(ISERROR(VLOOKUP(B629,Deflatores!G$42:H$64,2,FALSE))),VLOOKUP(B629,Deflatores!G$42:H$64,2,FALSE),IF(OR(ISBLANK(C629),ISBLANK(B629)),"",VLOOKUP(C629,Deflatores!G$4:H$38,2,FALSE)*H629+VLOOKUP(C629,Deflatores!G$4:I$38,3,FALSE)))</f>
        <v/>
      </c>
      <c r="M629" s="10"/>
      <c r="N629" s="10"/>
      <c r="O629" s="6"/>
    </row>
    <row r="630" spans="1:15" x14ac:dyDescent="0.2">
      <c r="A630" s="126"/>
      <c r="B630" s="4"/>
      <c r="C630" s="4"/>
      <c r="D630" s="7"/>
      <c r="E630" s="7"/>
      <c r="F630" s="8" t="str">
        <f t="shared" si="275"/>
        <v/>
      </c>
      <c r="G630" s="7" t="str">
        <f t="shared" si="276"/>
        <v/>
      </c>
      <c r="H630" s="5" t="str">
        <f t="shared" si="277"/>
        <v/>
      </c>
      <c r="I630" s="122" t="str">
        <f t="shared" si="278"/>
        <v/>
      </c>
      <c r="J630" s="7" t="str">
        <f t="shared" si="279"/>
        <v/>
      </c>
      <c r="K630" s="9" t="str">
        <f t="shared" si="280"/>
        <v/>
      </c>
      <c r="L630" s="9" t="str">
        <f>IF(NOT(ISERROR(VLOOKUP(B630,Deflatores!G$42:H$64,2,FALSE))),VLOOKUP(B630,Deflatores!G$42:H$64,2,FALSE),IF(OR(ISBLANK(C630),ISBLANK(B630)),"",VLOOKUP(C630,Deflatores!G$4:H$38,2,FALSE)*H630+VLOOKUP(C630,Deflatores!G$4:I$38,3,FALSE)))</f>
        <v/>
      </c>
      <c r="M630" s="10"/>
      <c r="N630" s="10"/>
      <c r="O630" s="6"/>
    </row>
    <row r="631" spans="1:15" ht="13.5" thickBot="1" x14ac:dyDescent="0.25">
      <c r="A631" s="127"/>
      <c r="B631" s="11"/>
      <c r="C631" s="11"/>
      <c r="D631" s="12"/>
      <c r="E631" s="12"/>
      <c r="F631" s="13" t="str">
        <f t="shared" si="275"/>
        <v/>
      </c>
      <c r="G631" s="14" t="str">
        <f t="shared" si="276"/>
        <v/>
      </c>
      <c r="H631" s="15" t="str">
        <f t="shared" si="277"/>
        <v/>
      </c>
      <c r="I631" s="123" t="str">
        <f t="shared" si="278"/>
        <v/>
      </c>
      <c r="J631" s="124" t="str">
        <f t="shared" si="279"/>
        <v/>
      </c>
      <c r="K631" s="16" t="str">
        <f t="shared" si="280"/>
        <v/>
      </c>
      <c r="L631" s="16" t="str">
        <f>IF(NOT(ISERROR(VLOOKUP(B631,Deflatores!G$42:H$64,2,FALSE))),VLOOKUP(B631,Deflatores!G$42:H$64,2,FALSE),IF(OR(ISBLANK(C631),ISBLANK(B631)),"",VLOOKUP(C631,Deflatores!G$4:H$38,2,FALSE)*H631+VLOOKUP(C631,Deflatores!G$4:I$38,3,FALSE)))</f>
        <v/>
      </c>
      <c r="M631" s="17"/>
      <c r="N631" s="17"/>
      <c r="O631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9 C145:C150 C87:C90 C95:C100 C107:C142 C224:C631 C159:C193 C206:C222 C31:C32 C69:C80 C34:C55">
    <cfRule type="cellIs" dxfId="92" priority="640" stopIfTrue="1" operator="equal">
      <formula>"I"</formula>
    </cfRule>
    <cfRule type="cellIs" dxfId="91" priority="641" stopIfTrue="1" operator="equal">
      <formula>"A"</formula>
    </cfRule>
    <cfRule type="cellIs" dxfId="90" priority="642" stopIfTrue="1" operator="equal">
      <formula>"E"</formula>
    </cfRule>
  </conditionalFormatting>
  <conditionalFormatting sqref="C151 C153:C158">
    <cfRule type="cellIs" dxfId="89" priority="547" stopIfTrue="1" operator="equal">
      <formula>"I"</formula>
    </cfRule>
    <cfRule type="cellIs" dxfId="88" priority="548" stopIfTrue="1" operator="equal">
      <formula>"A"</formula>
    </cfRule>
    <cfRule type="cellIs" dxfId="87" priority="549" stopIfTrue="1" operator="equal">
      <formula>"E"</formula>
    </cfRule>
  </conditionalFormatting>
  <conditionalFormatting sqref="C143:C144">
    <cfRule type="cellIs" dxfId="86" priority="553" stopIfTrue="1" operator="equal">
      <formula>"I"</formula>
    </cfRule>
    <cfRule type="cellIs" dxfId="85" priority="554" stopIfTrue="1" operator="equal">
      <formula>"A"</formula>
    </cfRule>
    <cfRule type="cellIs" dxfId="84" priority="555" stopIfTrue="1" operator="equal">
      <formula>"E"</formula>
    </cfRule>
  </conditionalFormatting>
  <conditionalFormatting sqref="C197">
    <cfRule type="cellIs" dxfId="83" priority="538" stopIfTrue="1" operator="equal">
      <formula>"I"</formula>
    </cfRule>
    <cfRule type="cellIs" dxfId="82" priority="539" stopIfTrue="1" operator="equal">
      <formula>"A"</formula>
    </cfRule>
    <cfRule type="cellIs" dxfId="81" priority="540" stopIfTrue="1" operator="equal">
      <formula>"E"</formula>
    </cfRule>
  </conditionalFormatting>
  <conditionalFormatting sqref="C195:C196 C199:C205">
    <cfRule type="cellIs" dxfId="80" priority="541" stopIfTrue="1" operator="equal">
      <formula>"I"</formula>
    </cfRule>
    <cfRule type="cellIs" dxfId="79" priority="542" stopIfTrue="1" operator="equal">
      <formula>"A"</formula>
    </cfRule>
    <cfRule type="cellIs" dxfId="78" priority="543" stopIfTrue="1" operator="equal">
      <formula>"E"</formula>
    </cfRule>
  </conditionalFormatting>
  <conditionalFormatting sqref="C198">
    <cfRule type="cellIs" dxfId="77" priority="535" stopIfTrue="1" operator="equal">
      <formula>"I"</formula>
    </cfRule>
    <cfRule type="cellIs" dxfId="76" priority="536" stopIfTrue="1" operator="equal">
      <formula>"A"</formula>
    </cfRule>
    <cfRule type="cellIs" dxfId="75" priority="537" stopIfTrue="1" operator="equal">
      <formula>"E"</formula>
    </cfRule>
  </conditionalFormatting>
  <conditionalFormatting sqref="C25">
    <cfRule type="cellIs" dxfId="74" priority="421" stopIfTrue="1" operator="equal">
      <formula>"I"</formula>
    </cfRule>
    <cfRule type="cellIs" dxfId="73" priority="422" stopIfTrue="1" operator="equal">
      <formula>"A"</formula>
    </cfRule>
    <cfRule type="cellIs" dxfId="72" priority="423" stopIfTrue="1" operator="equal">
      <formula>"E"</formula>
    </cfRule>
  </conditionalFormatting>
  <conditionalFormatting sqref="C152">
    <cfRule type="cellIs" dxfId="71" priority="466" stopIfTrue="1" operator="equal">
      <formula>"I"</formula>
    </cfRule>
    <cfRule type="cellIs" dxfId="70" priority="467" stopIfTrue="1" operator="equal">
      <formula>"A"</formula>
    </cfRule>
    <cfRule type="cellIs" dxfId="69" priority="468" stopIfTrue="1" operator="equal">
      <formula>"E"</formula>
    </cfRule>
  </conditionalFormatting>
  <conditionalFormatting sqref="C24">
    <cfRule type="cellIs" dxfId="68" priority="451" stopIfTrue="1" operator="equal">
      <formula>"I"</formula>
    </cfRule>
    <cfRule type="cellIs" dxfId="67" priority="452" stopIfTrue="1" operator="equal">
      <formula>"A"</formula>
    </cfRule>
    <cfRule type="cellIs" dxfId="66" priority="453" stopIfTrue="1" operator="equal">
      <formula>"E"</formula>
    </cfRule>
  </conditionalFormatting>
  <conditionalFormatting sqref="C106">
    <cfRule type="cellIs" dxfId="65" priority="397" stopIfTrue="1" operator="equal">
      <formula>"I"</formula>
    </cfRule>
    <cfRule type="cellIs" dxfId="64" priority="398" stopIfTrue="1" operator="equal">
      <formula>"A"</formula>
    </cfRule>
    <cfRule type="cellIs" dxfId="63" priority="399" stopIfTrue="1" operator="equal">
      <formula>"E"</formula>
    </cfRule>
  </conditionalFormatting>
  <conditionalFormatting sqref="C66 C68">
    <cfRule type="cellIs" dxfId="62" priority="292" stopIfTrue="1" operator="equal">
      <formula>"I"</formula>
    </cfRule>
    <cfRule type="cellIs" dxfId="61" priority="293" stopIfTrue="1" operator="equal">
      <formula>"A"</formula>
    </cfRule>
    <cfRule type="cellIs" dxfId="60" priority="294" stopIfTrue="1" operator="equal">
      <formula>"E"</formula>
    </cfRule>
  </conditionalFormatting>
  <conditionalFormatting sqref="C67">
    <cfRule type="cellIs" dxfId="59" priority="289" stopIfTrue="1" operator="equal">
      <formula>"I"</formula>
    </cfRule>
    <cfRule type="cellIs" dxfId="58" priority="290" stopIfTrue="1" operator="equal">
      <formula>"A"</formula>
    </cfRule>
    <cfRule type="cellIs" dxfId="57" priority="291" stopIfTrue="1" operator="equal">
      <formula>"E"</formula>
    </cfRule>
  </conditionalFormatting>
  <conditionalFormatting sqref="C10 C12 C14 C16:C23">
    <cfRule type="cellIs" dxfId="56" priority="286" stopIfTrue="1" operator="equal">
      <formula>"I"</formula>
    </cfRule>
    <cfRule type="cellIs" dxfId="55" priority="287" stopIfTrue="1" operator="equal">
      <formula>"A"</formula>
    </cfRule>
    <cfRule type="cellIs" dxfId="54" priority="288" stopIfTrue="1" operator="equal">
      <formula>"E"</formula>
    </cfRule>
  </conditionalFormatting>
  <conditionalFormatting sqref="C56:C65">
    <cfRule type="cellIs" dxfId="53" priority="283" stopIfTrue="1" operator="equal">
      <formula>"I"</formula>
    </cfRule>
    <cfRule type="cellIs" dxfId="52" priority="284" stopIfTrue="1" operator="equal">
      <formula>"A"</formula>
    </cfRule>
    <cfRule type="cellIs" dxfId="51" priority="285" stopIfTrue="1" operator="equal">
      <formula>"E"</formula>
    </cfRule>
  </conditionalFormatting>
  <conditionalFormatting sqref="C81">
    <cfRule type="cellIs" dxfId="50" priority="238" stopIfTrue="1" operator="equal">
      <formula>"I"</formula>
    </cfRule>
    <cfRule type="cellIs" dxfId="49" priority="239" stopIfTrue="1" operator="equal">
      <formula>"A"</formula>
    </cfRule>
    <cfRule type="cellIs" dxfId="48" priority="240" stopIfTrue="1" operator="equal">
      <formula>"E"</formula>
    </cfRule>
  </conditionalFormatting>
  <conditionalFormatting sqref="C93">
    <cfRule type="cellIs" dxfId="47" priority="229" stopIfTrue="1" operator="equal">
      <formula>"I"</formula>
    </cfRule>
    <cfRule type="cellIs" dxfId="46" priority="230" stopIfTrue="1" operator="equal">
      <formula>"A"</formula>
    </cfRule>
    <cfRule type="cellIs" dxfId="45" priority="231" stopIfTrue="1" operator="equal">
      <formula>"E"</formula>
    </cfRule>
  </conditionalFormatting>
  <conditionalFormatting sqref="C92">
    <cfRule type="cellIs" dxfId="44" priority="223" stopIfTrue="1" operator="equal">
      <formula>"I"</formula>
    </cfRule>
    <cfRule type="cellIs" dxfId="43" priority="224" stopIfTrue="1" operator="equal">
      <formula>"A"</formula>
    </cfRule>
    <cfRule type="cellIs" dxfId="42" priority="225" stopIfTrue="1" operator="equal">
      <formula>"E"</formula>
    </cfRule>
  </conditionalFormatting>
  <conditionalFormatting sqref="C82">
    <cfRule type="cellIs" dxfId="41" priority="226" stopIfTrue="1" operator="equal">
      <formula>"I"</formula>
    </cfRule>
    <cfRule type="cellIs" dxfId="40" priority="227" stopIfTrue="1" operator="equal">
      <formula>"A"</formula>
    </cfRule>
    <cfRule type="cellIs" dxfId="39" priority="228" stopIfTrue="1" operator="equal">
      <formula>"E"</formula>
    </cfRule>
  </conditionalFormatting>
  <conditionalFormatting sqref="C91">
    <cfRule type="cellIs" dxfId="38" priority="220" stopIfTrue="1" operator="equal">
      <formula>"I"</formula>
    </cfRule>
    <cfRule type="cellIs" dxfId="37" priority="221" stopIfTrue="1" operator="equal">
      <formula>"A"</formula>
    </cfRule>
    <cfRule type="cellIs" dxfId="36" priority="222" stopIfTrue="1" operator="equal">
      <formula>"E"</formula>
    </cfRule>
  </conditionalFormatting>
  <conditionalFormatting sqref="C101:C105">
    <cfRule type="cellIs" dxfId="35" priority="157" stopIfTrue="1" operator="equal">
      <formula>"I"</formula>
    </cfRule>
    <cfRule type="cellIs" dxfId="34" priority="158" stopIfTrue="1" operator="equal">
      <formula>"A"</formula>
    </cfRule>
    <cfRule type="cellIs" dxfId="33" priority="159" stopIfTrue="1" operator="equal">
      <formula>"E"</formula>
    </cfRule>
  </conditionalFormatting>
  <conditionalFormatting sqref="C94">
    <cfRule type="cellIs" dxfId="32" priority="208" stopIfTrue="1" operator="equal">
      <formula>"I"</formula>
    </cfRule>
    <cfRule type="cellIs" dxfId="31" priority="209" stopIfTrue="1" operator="equal">
      <formula>"A"</formula>
    </cfRule>
    <cfRule type="cellIs" dxfId="30" priority="210" stopIfTrue="1" operator="equal">
      <formula>"E"</formula>
    </cfRule>
  </conditionalFormatting>
  <conditionalFormatting sqref="C223">
    <cfRule type="cellIs" dxfId="29" priority="112" stopIfTrue="1" operator="equal">
      <formula>"I"</formula>
    </cfRule>
    <cfRule type="cellIs" dxfId="28" priority="113" stopIfTrue="1" operator="equal">
      <formula>"A"</formula>
    </cfRule>
    <cfRule type="cellIs" dxfId="27" priority="114" stopIfTrue="1" operator="equal">
      <formula>"E"</formula>
    </cfRule>
  </conditionalFormatting>
  <conditionalFormatting sqref="C194">
    <cfRule type="cellIs" dxfId="26" priority="73" stopIfTrue="1" operator="equal">
      <formula>"I"</formula>
    </cfRule>
    <cfRule type="cellIs" dxfId="25" priority="74" stopIfTrue="1" operator="equal">
      <formula>"A"</formula>
    </cfRule>
    <cfRule type="cellIs" dxfId="24" priority="75" stopIfTrue="1" operator="equal">
      <formula>"E"</formula>
    </cfRule>
  </conditionalFormatting>
  <conditionalFormatting sqref="C26:C30">
    <cfRule type="cellIs" dxfId="23" priority="28" stopIfTrue="1" operator="equal">
      <formula>"I"</formula>
    </cfRule>
    <cfRule type="cellIs" dxfId="22" priority="29" stopIfTrue="1" operator="equal">
      <formula>"A"</formula>
    </cfRule>
    <cfRule type="cellIs" dxfId="21" priority="30" stopIfTrue="1" operator="equal">
      <formula>"E"</formula>
    </cfRule>
  </conditionalFormatting>
  <conditionalFormatting sqref="C83:C86">
    <cfRule type="cellIs" dxfId="20" priority="16" stopIfTrue="1" operator="equal">
      <formula>"I"</formula>
    </cfRule>
    <cfRule type="cellIs" dxfId="19" priority="17" stopIfTrue="1" operator="equal">
      <formula>"A"</formula>
    </cfRule>
    <cfRule type="cellIs" dxfId="18" priority="18" stopIfTrue="1" operator="equal">
      <formula>"E"</formula>
    </cfRule>
  </conditionalFormatting>
  <conditionalFormatting sqref="C33">
    <cfRule type="cellIs" dxfId="17" priority="10" stopIfTrue="1" operator="equal">
      <formula>"I"</formula>
    </cfRule>
    <cfRule type="cellIs" dxfId="16" priority="11" stopIfTrue="1" operator="equal">
      <formula>"A"</formula>
    </cfRule>
    <cfRule type="cellIs" dxfId="15" priority="12" stopIfTrue="1" operator="equal">
      <formula>"E"</formula>
    </cfRule>
  </conditionalFormatting>
  <conditionalFormatting sqref="C11">
    <cfRule type="cellIs" dxfId="14" priority="7" stopIfTrue="1" operator="equal">
      <formula>"I"</formula>
    </cfRule>
    <cfRule type="cellIs" dxfId="13" priority="8" stopIfTrue="1" operator="equal">
      <formula>"A"</formula>
    </cfRule>
    <cfRule type="cellIs" dxfId="12" priority="9" stopIfTrue="1" operator="equal">
      <formula>"E"</formula>
    </cfRule>
  </conditionalFormatting>
  <conditionalFormatting sqref="C13">
    <cfRule type="cellIs" dxfId="8" priority="4" stopIfTrue="1" operator="equal">
      <formula>"I"</formula>
    </cfRule>
    <cfRule type="cellIs" dxfId="7" priority="5" stopIfTrue="1" operator="equal">
      <formula>"A"</formula>
    </cfRule>
    <cfRule type="cellIs" dxfId="6" priority="6" stopIfTrue="1" operator="equal">
      <formula>"E"</formula>
    </cfRule>
  </conditionalFormatting>
  <conditionalFormatting sqref="C15">
    <cfRule type="cellIs" dxfId="5" priority="1" stopIfTrue="1" operator="equal">
      <formula>"I"</formula>
    </cfRule>
    <cfRule type="cellIs" dxfId="4" priority="2" stopIfTrue="1" operator="equal">
      <formula>"A"</formula>
    </cfRule>
    <cfRule type="cellIs" dxfId="3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631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631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1" firstPageNumber="0" fitToHeight="0" orientation="landscape" horizontalDpi="300" verticalDpi="300" r:id="rId1"/>
  <headerFooter alignWithMargins="0">
    <oddFooter>&amp;CPágina &amp;P de &amp;N</oddFooter>
  </headerFooter>
  <rowBreaks count="2" manualBreakCount="2">
    <brk id="59" max="14" man="1"/>
    <brk id="89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64"/>
  <sheetViews>
    <sheetView showGridLines="0" zoomScaleNormal="100" zoomScaleSheetLayoutView="100" workbookViewId="0">
      <pane ySplit="1" topLeftCell="A2" activePane="bottomLeft" state="frozen"/>
      <selection activeCell="B11" sqref="B11"/>
      <selection pane="bottomLeft" activeCell="F30" sqref="F30"/>
    </sheetView>
  </sheetViews>
  <sheetFormatPr defaultColWidth="11.5703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5703125" style="21" customWidth="1"/>
    <col min="12" max="12" width="0" style="19" hidden="1" customWidth="1"/>
  </cols>
  <sheetData>
    <row r="1" spans="1:12" ht="36.6" customHeight="1" x14ac:dyDescent="0.25">
      <c r="A1" s="134" t="s">
        <v>30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22"/>
    </row>
    <row r="2" spans="1:12" ht="14.85" customHeight="1" x14ac:dyDescent="0.2">
      <c r="A2" s="153" t="s">
        <v>31</v>
      </c>
      <c r="B2" s="153"/>
      <c r="C2" s="153"/>
      <c r="D2" s="153"/>
      <c r="E2" s="153"/>
      <c r="F2" s="153"/>
      <c r="G2" s="154" t="s">
        <v>32</v>
      </c>
      <c r="H2" s="154" t="s">
        <v>33</v>
      </c>
      <c r="I2" s="154"/>
      <c r="J2" s="154" t="s">
        <v>2</v>
      </c>
      <c r="K2" s="155" t="s">
        <v>34</v>
      </c>
    </row>
    <row r="3" spans="1:12" ht="14.85" customHeight="1" x14ac:dyDescent="0.2">
      <c r="A3" s="23" t="s">
        <v>35</v>
      </c>
      <c r="B3" s="154" t="s">
        <v>36</v>
      </c>
      <c r="C3" s="154"/>
      <c r="D3" s="154"/>
      <c r="E3" s="154"/>
      <c r="F3" s="24" t="s">
        <v>28</v>
      </c>
      <c r="G3" s="154"/>
      <c r="H3" s="24" t="s">
        <v>37</v>
      </c>
      <c r="I3" s="24" t="s">
        <v>38</v>
      </c>
      <c r="J3" s="154"/>
      <c r="K3" s="155"/>
    </row>
    <row r="4" spans="1:12" x14ac:dyDescent="0.2">
      <c r="A4" s="3" t="s">
        <v>39</v>
      </c>
      <c r="B4" s="132" t="s">
        <v>40</v>
      </c>
      <c r="C4" s="132"/>
      <c r="D4" s="132"/>
      <c r="E4" s="132"/>
      <c r="F4" s="2"/>
      <c r="G4" s="25" t="s">
        <v>41</v>
      </c>
      <c r="H4" s="104">
        <v>1</v>
      </c>
      <c r="I4" s="105"/>
      <c r="J4" s="106">
        <f>SUMIF(Funções!$C$8:$C$631,Deflatores!G4,Funções!$H$8:$H$631)</f>
        <v>46</v>
      </c>
      <c r="K4" s="107">
        <f>IF(H4="",COUNTIF(Funções!C$8:C$631,G4)*I4,H4*J4)</f>
        <v>46</v>
      </c>
    </row>
    <row r="5" spans="1:12" x14ac:dyDescent="0.2">
      <c r="A5" s="3" t="s">
        <v>42</v>
      </c>
      <c r="B5" s="132" t="s">
        <v>43</v>
      </c>
      <c r="C5" s="132"/>
      <c r="D5" s="132"/>
      <c r="E5" s="132"/>
      <c r="F5" s="2" t="s">
        <v>48</v>
      </c>
      <c r="G5" s="25" t="s">
        <v>44</v>
      </c>
      <c r="H5" s="104">
        <v>0.5</v>
      </c>
      <c r="I5" s="105"/>
      <c r="J5" s="106">
        <f>SUMIF(Funções!$C$8:$C$631,Deflatores!G5,Funções!$H$8:$H$631)</f>
        <v>0</v>
      </c>
      <c r="K5" s="107">
        <f>IF(H5="",COUNTIF(Funções!C$8:C$631,G5)*I5,H5*J5)</f>
        <v>0</v>
      </c>
    </row>
    <row r="6" spans="1:12" x14ac:dyDescent="0.2">
      <c r="A6" s="3" t="s">
        <v>45</v>
      </c>
      <c r="B6" s="132" t="s">
        <v>46</v>
      </c>
      <c r="C6" s="132"/>
      <c r="D6" s="132"/>
      <c r="E6" s="132"/>
      <c r="F6" s="2" t="s">
        <v>48</v>
      </c>
      <c r="G6" s="25" t="s">
        <v>47</v>
      </c>
      <c r="H6" s="104">
        <v>0.4</v>
      </c>
      <c r="I6" s="105"/>
      <c r="J6" s="106">
        <f>SUMIF(Funções!$C$8:$C$631,Deflatores!G6,Funções!$H$8:$H$631)</f>
        <v>0</v>
      </c>
      <c r="K6" s="107">
        <f>IF(H6="",COUNTIF(Funções!C$8:C$631,G6)*I6,H6*J6)</f>
        <v>0</v>
      </c>
    </row>
    <row r="7" spans="1:12" x14ac:dyDescent="0.2">
      <c r="A7" s="3"/>
      <c r="B7" s="132" t="s">
        <v>150</v>
      </c>
      <c r="C7" s="132"/>
      <c r="D7" s="132"/>
      <c r="E7" s="132"/>
      <c r="F7" s="2" t="s">
        <v>48</v>
      </c>
      <c r="G7" s="25" t="s">
        <v>49</v>
      </c>
      <c r="H7" s="104">
        <v>0.5</v>
      </c>
      <c r="I7" s="105"/>
      <c r="J7" s="106">
        <f>SUMIF(Funções!$C$8:$C$631,Deflatores!G7,Funções!$H$8:$H$631)</f>
        <v>0</v>
      </c>
      <c r="K7" s="107">
        <f>IF(H7="",COUNTIF(Funções!C$8:C$631,G7)*I7,H7*J7)</f>
        <v>0</v>
      </c>
    </row>
    <row r="8" spans="1:12" x14ac:dyDescent="0.2">
      <c r="A8" s="3"/>
      <c r="B8" s="132" t="s">
        <v>151</v>
      </c>
      <c r="C8" s="132"/>
      <c r="D8" s="132"/>
      <c r="E8" s="132"/>
      <c r="F8" s="2" t="s">
        <v>48</v>
      </c>
      <c r="G8" s="25" t="s">
        <v>50</v>
      </c>
      <c r="H8" s="104">
        <v>0.75</v>
      </c>
      <c r="I8" s="105"/>
      <c r="J8" s="106">
        <f>SUMIF(Funções!$C$8:$C$631,Deflatores!G8,Funções!$H$8:$H$631)</f>
        <v>0</v>
      </c>
      <c r="K8" s="107">
        <f>IF(H8="",COUNTIF(Funções!C$8:C$631,G8)*I8,H8*J8)</f>
        <v>0</v>
      </c>
    </row>
    <row r="9" spans="1:12" x14ac:dyDescent="0.2">
      <c r="A9" s="3"/>
      <c r="B9" s="132" t="s">
        <v>152</v>
      </c>
      <c r="C9" s="132"/>
      <c r="D9" s="132"/>
      <c r="E9" s="132"/>
      <c r="F9" s="2" t="s">
        <v>48</v>
      </c>
      <c r="G9" s="25" t="s">
        <v>51</v>
      </c>
      <c r="H9" s="104">
        <v>0.9</v>
      </c>
      <c r="I9" s="105"/>
      <c r="J9" s="106">
        <f>SUMIF(Funções!$C$8:$C$631,Deflatores!G9,Funções!$H$8:$H$631)</f>
        <v>0</v>
      </c>
      <c r="K9" s="107">
        <f>IF(H9="",COUNTIF(Funções!C$8:C$631,G9)*I9,H9*J9)</f>
        <v>0</v>
      </c>
    </row>
    <row r="10" spans="1:12" x14ac:dyDescent="0.2">
      <c r="A10" s="3"/>
      <c r="B10" s="132" t="s">
        <v>52</v>
      </c>
      <c r="C10" s="132"/>
      <c r="D10" s="132"/>
      <c r="E10" s="132"/>
      <c r="F10" s="2" t="s">
        <v>53</v>
      </c>
      <c r="G10" s="25" t="s">
        <v>54</v>
      </c>
      <c r="H10" s="104">
        <v>1</v>
      </c>
      <c r="I10" s="105"/>
      <c r="J10" s="106">
        <f>SUMIF(Funções!$C$8:$C$631,Deflatores!G10,Funções!$H$8:$H$631)</f>
        <v>0</v>
      </c>
      <c r="K10" s="107">
        <f>IF(H10="",COUNTIF(Funções!C$8:C$631,G10)*I10,H10*J10)</f>
        <v>0</v>
      </c>
    </row>
    <row r="11" spans="1:12" x14ac:dyDescent="0.2">
      <c r="A11" s="3"/>
      <c r="B11" s="132" t="s">
        <v>55</v>
      </c>
      <c r="C11" s="132"/>
      <c r="D11" s="132"/>
      <c r="E11" s="132"/>
      <c r="F11" s="2" t="s">
        <v>56</v>
      </c>
      <c r="G11" s="25" t="s">
        <v>57</v>
      </c>
      <c r="H11" s="104">
        <v>0.5</v>
      </c>
      <c r="I11" s="105"/>
      <c r="J11" s="106">
        <f>SUMIF(Funções!$C$8:$C$631,Deflatores!G11,Funções!$H$8:$H$631)</f>
        <v>0</v>
      </c>
      <c r="K11" s="107">
        <f>IF(H11="",COUNTIF(Funções!C$8:C$631,G11)*I11,H11*J11)</f>
        <v>0</v>
      </c>
    </row>
    <row r="12" spans="1:12" ht="13.5" customHeight="1" x14ac:dyDescent="0.2">
      <c r="A12" s="3"/>
      <c r="B12" s="132" t="s">
        <v>146</v>
      </c>
      <c r="C12" s="132"/>
      <c r="D12" s="132"/>
      <c r="E12" s="132"/>
      <c r="F12" s="2" t="s">
        <v>56</v>
      </c>
      <c r="G12" s="25" t="s">
        <v>58</v>
      </c>
      <c r="H12" s="104">
        <v>0.5</v>
      </c>
      <c r="I12" s="105"/>
      <c r="J12" s="106">
        <f>SUMIF(Funções!$C$8:$C$631,Deflatores!G12,Funções!$H$8:$H$631)</f>
        <v>0</v>
      </c>
      <c r="K12" s="107">
        <f>IF(H12="",COUNTIF(Funções!C$8:C$631,G12)*I12,H12*J12)</f>
        <v>0</v>
      </c>
    </row>
    <row r="13" spans="1:12" ht="13.5" customHeight="1" x14ac:dyDescent="0.2">
      <c r="A13" s="3"/>
      <c r="B13" s="132" t="s">
        <v>147</v>
      </c>
      <c r="C13" s="132"/>
      <c r="D13" s="132"/>
      <c r="E13" s="132"/>
      <c r="F13" s="2" t="s">
        <v>56</v>
      </c>
      <c r="G13" s="25" t="s">
        <v>59</v>
      </c>
      <c r="H13" s="104">
        <v>0.75</v>
      </c>
      <c r="I13" s="105"/>
      <c r="J13" s="106">
        <f>SUMIF(Funções!$C$8:$C$631,Deflatores!G13,Funções!$H$8:$H$631)</f>
        <v>0</v>
      </c>
      <c r="K13" s="107">
        <f>IF(H13="",COUNTIF(Funções!C$8:C$631,G13)*I13,H13*J13)</f>
        <v>0</v>
      </c>
    </row>
    <row r="14" spans="1:12" ht="13.5" customHeight="1" x14ac:dyDescent="0.2">
      <c r="A14" s="3"/>
      <c r="B14" s="132" t="s">
        <v>148</v>
      </c>
      <c r="C14" s="132"/>
      <c r="D14" s="132"/>
      <c r="E14" s="132"/>
      <c r="F14" s="2" t="s">
        <v>56</v>
      </c>
      <c r="G14" s="25" t="s">
        <v>149</v>
      </c>
      <c r="H14" s="104">
        <v>0.9</v>
      </c>
      <c r="I14" s="105"/>
      <c r="J14" s="106">
        <f>SUMIF(Funções!$C$8:$C$631,Deflatores!G14,Funções!$H$8:$H$631)</f>
        <v>0</v>
      </c>
      <c r="K14" s="107">
        <f>IF(H14="",COUNTIF(Funções!C$8:C$631,G14)*I14,H14*J14)</f>
        <v>0</v>
      </c>
    </row>
    <row r="15" spans="1:12" ht="13.5" customHeight="1" x14ac:dyDescent="0.2">
      <c r="A15" s="3"/>
      <c r="B15" s="132" t="s">
        <v>60</v>
      </c>
      <c r="C15" s="132"/>
      <c r="D15" s="132"/>
      <c r="E15" s="132"/>
      <c r="F15" s="2" t="s">
        <v>56</v>
      </c>
      <c r="G15" s="25" t="s">
        <v>61</v>
      </c>
      <c r="H15" s="104">
        <v>0</v>
      </c>
      <c r="I15" s="105"/>
      <c r="J15" s="106">
        <f>SUMIF(Funções!$C$8:$C$631,Deflatores!G15,Funções!$H$8:$H$631)</f>
        <v>0</v>
      </c>
      <c r="K15" s="107">
        <f>IF(H15="",COUNTIF(Funções!C$8:C$631,G15)*I15,H15*J15)</f>
        <v>0</v>
      </c>
    </row>
    <row r="16" spans="1:12" ht="13.5" customHeight="1" x14ac:dyDescent="0.2">
      <c r="A16" s="3"/>
      <c r="B16" s="132" t="s">
        <v>62</v>
      </c>
      <c r="C16" s="132"/>
      <c r="D16" s="132"/>
      <c r="E16" s="132"/>
      <c r="F16" s="2" t="s">
        <v>63</v>
      </c>
      <c r="G16" s="25" t="s">
        <v>64</v>
      </c>
      <c r="H16" s="104">
        <v>1</v>
      </c>
      <c r="I16" s="105"/>
      <c r="J16" s="106">
        <f>SUMIF(Funções!$C$8:$C$631,Deflatores!G16,Funções!$H$8:$H$631)</f>
        <v>0</v>
      </c>
      <c r="K16" s="107">
        <f>IF(H16="",COUNTIF(Funções!C$8:C$631,G16)*I16,H16*J16)</f>
        <v>0</v>
      </c>
    </row>
    <row r="17" spans="1:11" x14ac:dyDescent="0.2">
      <c r="A17" s="3"/>
      <c r="B17" s="132" t="s">
        <v>168</v>
      </c>
      <c r="C17" s="132"/>
      <c r="D17" s="132"/>
      <c r="E17" s="132"/>
      <c r="F17" s="2" t="s">
        <v>65</v>
      </c>
      <c r="G17" s="25" t="s">
        <v>161</v>
      </c>
      <c r="H17" s="104">
        <v>1</v>
      </c>
      <c r="I17" s="105"/>
      <c r="J17" s="106">
        <f>SUMIF(Funções!$C$8:$C$631,Deflatores!G17,Funções!$H$8:$H$631)</f>
        <v>0</v>
      </c>
      <c r="K17" s="107">
        <f>IF(H17="",COUNTIF(Funções!C$8:C$631,G17)*I17,H17*J17)</f>
        <v>0</v>
      </c>
    </row>
    <row r="18" spans="1:11" ht="13.5" customHeight="1" x14ac:dyDescent="0.2">
      <c r="A18" s="3"/>
      <c r="B18" s="132" t="s">
        <v>169</v>
      </c>
      <c r="C18" s="132"/>
      <c r="D18" s="132"/>
      <c r="E18" s="132"/>
      <c r="F18" s="2" t="s">
        <v>65</v>
      </c>
      <c r="G18" s="25" t="s">
        <v>162</v>
      </c>
      <c r="H18" s="104">
        <v>0.3</v>
      </c>
      <c r="I18" s="105"/>
      <c r="J18" s="106">
        <f>SUMIF(Funções!$C$8:$C$631,Deflatores!G18,Funções!$H$8:$H$631)</f>
        <v>0</v>
      </c>
      <c r="K18" s="107">
        <f>IF(H18="",COUNTIF(Funções!C$8:C$631,G18)*I18,H18*J18)</f>
        <v>0</v>
      </c>
    </row>
    <row r="19" spans="1:11" ht="13.5" customHeight="1" x14ac:dyDescent="0.2">
      <c r="A19" s="3"/>
      <c r="B19" s="132" t="s">
        <v>66</v>
      </c>
      <c r="C19" s="132"/>
      <c r="D19" s="132"/>
      <c r="E19" s="132"/>
      <c r="F19" s="2" t="s">
        <v>67</v>
      </c>
      <c r="G19" s="25" t="s">
        <v>68</v>
      </c>
      <c r="H19" s="104">
        <v>0.3</v>
      </c>
      <c r="I19" s="105"/>
      <c r="J19" s="106">
        <f>SUMIF(Funções!$C$8:$C$631,Deflatores!G19,Funções!$H$8:$H$631)</f>
        <v>0</v>
      </c>
      <c r="K19" s="107">
        <f>IF(H19="",COUNTIF(Funções!C$8:C$631,G19)*I19,H19*J19)</f>
        <v>0</v>
      </c>
    </row>
    <row r="20" spans="1:11" ht="13.5" customHeight="1" x14ac:dyDescent="0.2">
      <c r="A20" s="3"/>
      <c r="B20" s="132" t="s">
        <v>69</v>
      </c>
      <c r="C20" s="132"/>
      <c r="D20" s="132"/>
      <c r="E20" s="132"/>
      <c r="F20" s="2" t="s">
        <v>70</v>
      </c>
      <c r="G20" s="25" t="s">
        <v>71</v>
      </c>
      <c r="H20" s="104">
        <v>0.3</v>
      </c>
      <c r="I20" s="105"/>
      <c r="J20" s="106">
        <f>SUMIF(Funções!$C$8:$C$631,Deflatores!G20,Funções!$H$8:$H$631)</f>
        <v>0</v>
      </c>
      <c r="K20" s="107">
        <f>IF(H20="",COUNTIF(Funções!C$8:C$631,G20)*I20,H20*J20)</f>
        <v>0</v>
      </c>
    </row>
    <row r="21" spans="1:11" ht="13.5" customHeight="1" x14ac:dyDescent="0.2">
      <c r="A21" s="3"/>
      <c r="B21" s="132" t="s">
        <v>72</v>
      </c>
      <c r="C21" s="132"/>
      <c r="D21" s="132"/>
      <c r="E21" s="132"/>
      <c r="F21" s="2" t="s">
        <v>73</v>
      </c>
      <c r="G21" s="25" t="s">
        <v>74</v>
      </c>
      <c r="H21" s="104">
        <v>0.3</v>
      </c>
      <c r="I21" s="105"/>
      <c r="J21" s="106">
        <f>SUMIF(Funções!$C$8:$C$631,Deflatores!G21,Funções!$H$8:$H$631)</f>
        <v>0</v>
      </c>
      <c r="K21" s="107">
        <f>IF(H21="",COUNTIF(Funções!C$8:C$631,G21)*I21,H21*J21)</f>
        <v>0</v>
      </c>
    </row>
    <row r="22" spans="1:11" x14ac:dyDescent="0.2">
      <c r="A22" s="3"/>
      <c r="B22" s="132" t="s">
        <v>75</v>
      </c>
      <c r="C22" s="132"/>
      <c r="D22" s="132"/>
      <c r="E22" s="132"/>
      <c r="F22" s="2" t="s">
        <v>76</v>
      </c>
      <c r="G22" s="25" t="s">
        <v>77</v>
      </c>
      <c r="H22" s="104"/>
      <c r="I22" s="105">
        <v>0.6</v>
      </c>
      <c r="J22" s="106">
        <f>SUMIF(Funções!$C$8:$C$631,Deflatores!G22,Funções!$H$8:$H$631)</f>
        <v>0</v>
      </c>
      <c r="K22" s="107">
        <f>IF(H22="",COUNTIF(Funções!C$8:C$631,G22)*I22,H22*J22)</f>
        <v>0</v>
      </c>
    </row>
    <row r="23" spans="1:11" ht="27" customHeight="1" x14ac:dyDescent="0.2">
      <c r="A23" s="3"/>
      <c r="B23" s="156" t="s">
        <v>154</v>
      </c>
      <c r="C23" s="157"/>
      <c r="D23" s="157"/>
      <c r="E23" s="158"/>
      <c r="F23" s="103" t="s">
        <v>78</v>
      </c>
      <c r="G23" s="25" t="s">
        <v>153</v>
      </c>
      <c r="H23" s="104">
        <v>0.5</v>
      </c>
      <c r="I23" s="105"/>
      <c r="J23" s="106">
        <f>SUMIF(Funções!$C$8:$C$631,Deflatores!G23,Funções!$H$8:$H$631)</f>
        <v>0</v>
      </c>
      <c r="K23" s="107">
        <f>IF(H23="",COUNTIF(Funções!C$8:C$631,G23)*I23,H23*J23)</f>
        <v>0</v>
      </c>
    </row>
    <row r="24" spans="1:11" ht="27" customHeight="1" x14ac:dyDescent="0.2">
      <c r="A24" s="3"/>
      <c r="B24" s="156" t="s">
        <v>155</v>
      </c>
      <c r="C24" s="157"/>
      <c r="D24" s="157"/>
      <c r="E24" s="158"/>
      <c r="F24" s="103" t="s">
        <v>78</v>
      </c>
      <c r="G24" s="25" t="s">
        <v>79</v>
      </c>
      <c r="H24" s="104">
        <v>0.5</v>
      </c>
      <c r="I24" s="105"/>
      <c r="J24" s="106">
        <f>SUMIF(Funções!$C$8:$C$631,Deflatores!G24,Funções!$H$8:$H$631)</f>
        <v>0</v>
      </c>
      <c r="K24" s="107">
        <f>IF(H24="",COUNTIF(Funções!C$8:C$631,G24)*I24,H24*J24)</f>
        <v>0</v>
      </c>
    </row>
    <row r="25" spans="1:11" ht="27" customHeight="1" x14ac:dyDescent="0.2">
      <c r="A25" s="3"/>
      <c r="B25" s="159" t="s">
        <v>156</v>
      </c>
      <c r="C25" s="132"/>
      <c r="D25" s="132"/>
      <c r="E25" s="132"/>
      <c r="F25" s="103" t="s">
        <v>78</v>
      </c>
      <c r="G25" s="25" t="s">
        <v>80</v>
      </c>
      <c r="H25" s="104">
        <v>0.75</v>
      </c>
      <c r="I25" s="105"/>
      <c r="J25" s="106">
        <f>SUMIF(Funções!$C$8:$C$631,Deflatores!G25,Funções!$H$8:$H$631)</f>
        <v>0</v>
      </c>
      <c r="K25" s="107">
        <f>IF(H25="",COUNTIF(Funções!C$8:C$631,G25)*I25,H25*J25)</f>
        <v>0</v>
      </c>
    </row>
    <row r="26" spans="1:11" ht="13.5" customHeight="1" x14ac:dyDescent="0.2">
      <c r="A26" s="3"/>
      <c r="B26" s="132" t="s">
        <v>167</v>
      </c>
      <c r="C26" s="132"/>
      <c r="D26" s="132"/>
      <c r="E26" s="132"/>
      <c r="F26" s="2" t="s">
        <v>81</v>
      </c>
      <c r="G26" s="25" t="s">
        <v>82</v>
      </c>
      <c r="H26" s="104">
        <v>1</v>
      </c>
      <c r="I26" s="105"/>
      <c r="J26" s="106">
        <f>SUMIF(Funções!$C$8:$C$631,Deflatores!G26,Funções!$H$8:$H$631)</f>
        <v>0</v>
      </c>
      <c r="K26" s="107">
        <f>IF(H26="",COUNTIF(Funções!C$8:C$631,G26)*I26,H26*J26)</f>
        <v>0</v>
      </c>
    </row>
    <row r="27" spans="1:11" ht="13.5" customHeight="1" x14ac:dyDescent="0.2">
      <c r="A27" s="3"/>
      <c r="B27" s="132" t="s">
        <v>166</v>
      </c>
      <c r="C27" s="132"/>
      <c r="D27" s="132"/>
      <c r="E27" s="132"/>
      <c r="F27" s="2" t="s">
        <v>81</v>
      </c>
      <c r="G27" s="25" t="s">
        <v>83</v>
      </c>
      <c r="H27" s="104">
        <v>1</v>
      </c>
      <c r="I27" s="105"/>
      <c r="J27" s="106">
        <f>SUMIF(Funções!$C$8:$C$631,Deflatores!G27,Funções!$H$8:$H$631)</f>
        <v>0</v>
      </c>
      <c r="K27" s="107">
        <f>IF(H27="",COUNTIF(Funções!C$8:C$631,G27)*I27,H27*J27)</f>
        <v>0</v>
      </c>
    </row>
    <row r="28" spans="1:11" ht="13.5" customHeight="1" x14ac:dyDescent="0.2">
      <c r="A28" s="3"/>
      <c r="B28" s="132" t="s">
        <v>165</v>
      </c>
      <c r="C28" s="132"/>
      <c r="D28" s="132"/>
      <c r="E28" s="132"/>
      <c r="F28" s="2" t="s">
        <v>81</v>
      </c>
      <c r="G28" s="25" t="s">
        <v>84</v>
      </c>
      <c r="H28" s="104">
        <v>0.6</v>
      </c>
      <c r="I28" s="105"/>
      <c r="J28" s="106">
        <f>SUMIF(Funções!$C$8:$C$631,Deflatores!G28,Funções!$H$8:$H$631)</f>
        <v>0</v>
      </c>
      <c r="K28" s="107">
        <f>IF(H28="",COUNTIF(Funções!C$8:C$631,G28)*I28,H28*J28)</f>
        <v>0</v>
      </c>
    </row>
    <row r="29" spans="1:11" ht="13.5" customHeight="1" x14ac:dyDescent="0.2">
      <c r="A29" s="3"/>
      <c r="B29" s="132" t="s">
        <v>85</v>
      </c>
      <c r="C29" s="132"/>
      <c r="D29" s="132"/>
      <c r="E29" s="132"/>
      <c r="F29" s="2" t="s">
        <v>86</v>
      </c>
      <c r="G29" s="25" t="s">
        <v>87</v>
      </c>
      <c r="H29" s="104">
        <v>1</v>
      </c>
      <c r="I29" s="105"/>
      <c r="J29" s="106">
        <f>SUMIF(Funções!$C$8:$C$631,Deflatores!G29,Funções!$H$8:$H$631)</f>
        <v>0</v>
      </c>
      <c r="K29" s="107">
        <f>IF(H29="",COUNTIF(Funções!C$8:C$631,G29)*I29,H29*J29)</f>
        <v>0</v>
      </c>
    </row>
    <row r="30" spans="1:11" ht="13.5" customHeight="1" x14ac:dyDescent="0.2">
      <c r="A30" s="3"/>
      <c r="B30" s="132" t="s">
        <v>88</v>
      </c>
      <c r="C30" s="132"/>
      <c r="D30" s="132"/>
      <c r="E30" s="132"/>
      <c r="F30" s="2" t="s">
        <v>89</v>
      </c>
      <c r="G30" s="25" t="s">
        <v>90</v>
      </c>
      <c r="H30" s="104">
        <v>0.1</v>
      </c>
      <c r="I30" s="105"/>
      <c r="J30" s="106">
        <f>SUMIF(Funções!$C$8:$C$631,Deflatores!G30,Funções!$H$8:$H$631)</f>
        <v>0</v>
      </c>
      <c r="K30" s="107">
        <f>IF(H30="",COUNTIF(Funções!C$8:C$631,G30)*I30,H30*J30)</f>
        <v>0</v>
      </c>
    </row>
    <row r="31" spans="1:11" ht="13.5" customHeight="1" x14ac:dyDescent="0.2">
      <c r="A31" s="3"/>
      <c r="B31" s="132" t="s">
        <v>91</v>
      </c>
      <c r="C31" s="132"/>
      <c r="D31" s="132"/>
      <c r="E31" s="132"/>
      <c r="F31" s="2" t="s">
        <v>92</v>
      </c>
      <c r="G31" s="25" t="s">
        <v>93</v>
      </c>
      <c r="H31" s="104">
        <v>0.1</v>
      </c>
      <c r="I31" s="105"/>
      <c r="J31" s="106">
        <f>SUMIF(Funções!$C$8:$C$631,Deflatores!G31,Funções!$H$8:$H$631)</f>
        <v>0</v>
      </c>
      <c r="K31" s="107">
        <f>IF(H31="",COUNTIF(Funções!C$8:C$631,G31)*I31,H31*J31)</f>
        <v>0</v>
      </c>
    </row>
    <row r="32" spans="1:11" ht="13.5" customHeight="1" x14ac:dyDescent="0.2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SUMIF(Funções!$C$8:$C$631,Deflatores!G32,Funções!$H$8:$H$631)</f>
        <v>0</v>
      </c>
      <c r="K32" s="107">
        <f>IF(H32="",COUNTIF(Funções!C$8:C$631,G32)*I32,H32*J32)</f>
        <v>0</v>
      </c>
    </row>
    <row r="33" spans="1:12" ht="13.5" customHeight="1" x14ac:dyDescent="0.2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SUMIF(Funções!$C$8:$C$631,Deflatores!G33,Funções!$H$8:$H$631)</f>
        <v>0</v>
      </c>
      <c r="K33" s="107">
        <f>IF(H33="",COUNTIF(Funções!C$8:C$631,G33)*I33,H33*J33)</f>
        <v>0</v>
      </c>
    </row>
    <row r="34" spans="1:12" ht="13.5" customHeight="1" x14ac:dyDescent="0.2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SUMIF(Funções!$C$8:$C$631,Deflatores!G34,Funções!$H$8:$H$631)</f>
        <v>0</v>
      </c>
      <c r="K34" s="107">
        <f>IF(H34="",COUNTIF(Funções!C$8:C$631,G34)*I34,H34*J34)</f>
        <v>0</v>
      </c>
    </row>
    <row r="35" spans="1:12" ht="13.5" customHeight="1" x14ac:dyDescent="0.2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SUMIF(Funções!$C$8:$C$631,Deflatores!G35,Funções!$H$8:$H$631)</f>
        <v>0</v>
      </c>
      <c r="K35" s="107">
        <f>IF(H35="",COUNTIF(Funções!C$8:C$631,G35)*I35,H35*J35)</f>
        <v>0</v>
      </c>
    </row>
    <row r="36" spans="1:12" ht="13.5" customHeight="1" x14ac:dyDescent="0.2">
      <c r="A36" s="3"/>
      <c r="B36" s="132" t="s">
        <v>94</v>
      </c>
      <c r="C36" s="132"/>
      <c r="D36" s="132"/>
      <c r="E36" s="132"/>
      <c r="F36" s="2" t="s">
        <v>95</v>
      </c>
      <c r="G36" s="25" t="s">
        <v>96</v>
      </c>
      <c r="H36" s="104">
        <v>1</v>
      </c>
      <c r="I36" s="105"/>
      <c r="J36" s="106">
        <f>SUMIF(Funções!$C$8:$C$631,Deflatores!G36,Funções!$H$8:$H$631)</f>
        <v>0</v>
      </c>
      <c r="K36" s="107">
        <f>IF(H36="",COUNTIF(Funções!C$8:C$631,G36)*I36,H36*J36)</f>
        <v>0</v>
      </c>
    </row>
    <row r="37" spans="1:12" ht="13.5" customHeight="1" x14ac:dyDescent="0.2">
      <c r="A37" s="3"/>
      <c r="B37" s="132"/>
      <c r="C37" s="132"/>
      <c r="D37" s="132"/>
      <c r="E37" s="132"/>
      <c r="F37" s="2"/>
      <c r="G37" s="25" t="s">
        <v>97</v>
      </c>
      <c r="H37" s="104"/>
      <c r="I37" s="105"/>
      <c r="J37" s="106">
        <f>SUMIF(Funções!$C$8:$C$631,Deflatores!G37,Funções!$H$8:$H$631)</f>
        <v>0</v>
      </c>
      <c r="K37" s="107">
        <f>IF(H37="",COUNTIF(Funções!C$8:C$631,G37)*I37,H37*J37)</f>
        <v>0</v>
      </c>
      <c r="L37" s="19" t="s">
        <v>98</v>
      </c>
    </row>
    <row r="38" spans="1:12" ht="13.5" customHeight="1" x14ac:dyDescent="0.2">
      <c r="A38" s="3"/>
      <c r="B38" s="132"/>
      <c r="C38" s="132"/>
      <c r="D38" s="132"/>
      <c r="E38" s="132"/>
      <c r="F38" s="2"/>
      <c r="G38" s="25" t="s">
        <v>97</v>
      </c>
      <c r="H38" s="104"/>
      <c r="I38" s="105"/>
      <c r="J38" s="106">
        <f>SUMIF(Funções!$C$8:$C$631,Deflatores!G38,Funções!$H$8:$H$631)</f>
        <v>0</v>
      </c>
      <c r="K38" s="107">
        <f>IF(H38="",COUNTIF(Funções!C$8:C$631,G38)*I38,H38*J38)</f>
        <v>0</v>
      </c>
      <c r="L38" s="19" t="s">
        <v>99</v>
      </c>
    </row>
    <row r="39" spans="1:12" ht="13.5" x14ac:dyDescent="0.2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85" customHeight="1" x14ac:dyDescent="0.2">
      <c r="A40" s="153" t="s">
        <v>30</v>
      </c>
      <c r="B40" s="153"/>
      <c r="C40" s="153"/>
      <c r="D40" s="153"/>
      <c r="E40" s="153"/>
      <c r="F40" s="153"/>
      <c r="G40" s="154" t="s">
        <v>32</v>
      </c>
      <c r="H40" s="154" t="s">
        <v>33</v>
      </c>
      <c r="I40" s="154"/>
      <c r="J40" s="154" t="s">
        <v>101</v>
      </c>
      <c r="K40" s="155" t="s">
        <v>34</v>
      </c>
      <c r="L40" s="19" t="s">
        <v>102</v>
      </c>
    </row>
    <row r="41" spans="1:12" ht="14.85" customHeight="1" x14ac:dyDescent="0.2">
      <c r="A41" s="23" t="s">
        <v>35</v>
      </c>
      <c r="B41" s="154" t="s">
        <v>36</v>
      </c>
      <c r="C41" s="154"/>
      <c r="D41" s="154"/>
      <c r="E41" s="154"/>
      <c r="F41" s="24" t="s">
        <v>28</v>
      </c>
      <c r="G41" s="154"/>
      <c r="H41" s="154"/>
      <c r="I41" s="154"/>
      <c r="J41" s="154"/>
      <c r="K41" s="155"/>
      <c r="L41" s="19" t="s">
        <v>103</v>
      </c>
    </row>
    <row r="42" spans="1:12" ht="13.5" customHeight="1" x14ac:dyDescent="0.25">
      <c r="A42" s="27"/>
      <c r="B42" s="132" t="s">
        <v>104</v>
      </c>
      <c r="C42" s="132"/>
      <c r="D42" s="132"/>
      <c r="E42" s="132"/>
      <c r="F42" s="2" t="s">
        <v>105</v>
      </c>
      <c r="G42" s="25" t="s">
        <v>106</v>
      </c>
      <c r="H42" s="160">
        <v>0.6</v>
      </c>
      <c r="I42" s="160"/>
      <c r="J42" s="28">
        <f>COUNTIF(Funções!B$8:B$631,G42)</f>
        <v>0</v>
      </c>
      <c r="K42" s="26">
        <f>SUMIF(Funções!B$8:B$631,$G42,Funções!K$8:K$631)</f>
        <v>0</v>
      </c>
      <c r="L42" s="19" t="str">
        <f t="shared" ref="L42:L64" si="0">""&amp;G42</f>
        <v>PAG</v>
      </c>
    </row>
    <row r="43" spans="1:12" ht="13.5" customHeight="1" x14ac:dyDescent="0.25">
      <c r="A43" s="27"/>
      <c r="B43" s="132" t="s">
        <v>116</v>
      </c>
      <c r="C43" s="132"/>
      <c r="D43" s="132"/>
      <c r="E43" s="132"/>
      <c r="F43" s="2" t="s">
        <v>76</v>
      </c>
      <c r="G43" s="25" t="s">
        <v>117</v>
      </c>
      <c r="H43" s="160">
        <v>0.6</v>
      </c>
      <c r="I43" s="160"/>
      <c r="J43" s="28">
        <f>COUNTIF(Funções!B$8:B$631,G43)</f>
        <v>0</v>
      </c>
      <c r="K43" s="26">
        <f>SUMIF(Funções!B$8:B$631,$G43,Funções!K$8:K$631)</f>
        <v>0</v>
      </c>
      <c r="L43" s="19" t="str">
        <f t="shared" si="0"/>
        <v>COSNF</v>
      </c>
    </row>
    <row r="44" spans="1:12" ht="13.5" customHeight="1" x14ac:dyDescent="0.25">
      <c r="A44" s="27"/>
      <c r="B44" s="132" t="s">
        <v>159</v>
      </c>
      <c r="C44" s="132"/>
      <c r="D44" s="132"/>
      <c r="E44" s="132"/>
      <c r="F44" s="2"/>
      <c r="G44" s="25" t="s">
        <v>160</v>
      </c>
      <c r="H44" s="160">
        <v>0</v>
      </c>
      <c r="I44" s="160"/>
      <c r="J44" s="28">
        <f>COUNTIF(Funções!B$8:B$631,G44)</f>
        <v>0</v>
      </c>
      <c r="K44" s="26">
        <f>SUMIF(Funções!B$8:B$631,$G44,Funções!K$8:K$631)</f>
        <v>0</v>
      </c>
      <c r="L44" s="19" t="str">
        <f t="shared" si="0"/>
        <v>DC</v>
      </c>
    </row>
    <row r="45" spans="1:12" ht="13.5" customHeight="1" x14ac:dyDescent="0.25">
      <c r="A45" s="27"/>
      <c r="B45" s="132"/>
      <c r="C45" s="132"/>
      <c r="D45" s="132"/>
      <c r="E45" s="132"/>
      <c r="F45" s="2"/>
      <c r="G45" s="25" t="s">
        <v>97</v>
      </c>
      <c r="H45" s="160"/>
      <c r="I45" s="160"/>
      <c r="J45" s="28">
        <f>COUNTIF(Funções!B$8:B$631,G45)</f>
        <v>0</v>
      </c>
      <c r="K45" s="26">
        <f>SUMIF(Funções!B$8:B$631,$G45,Funções!K$8:K$631)</f>
        <v>0</v>
      </c>
      <c r="L45" s="19" t="str">
        <f t="shared" si="0"/>
        <v xml:space="preserve">           .</v>
      </c>
    </row>
    <row r="46" spans="1:12" ht="13.5" customHeight="1" x14ac:dyDescent="0.25">
      <c r="A46" s="27"/>
      <c r="B46" s="132"/>
      <c r="C46" s="132"/>
      <c r="D46" s="132"/>
      <c r="E46" s="132"/>
      <c r="F46" s="2"/>
      <c r="G46" s="25" t="s">
        <v>97</v>
      </c>
      <c r="H46" s="160"/>
      <c r="I46" s="160"/>
      <c r="J46" s="28">
        <f>COUNTIF(Funções!B$8:B$631,G46)</f>
        <v>0</v>
      </c>
      <c r="K46" s="26">
        <f>SUMIF(Funções!B$8:B$631,$G46,Funções!K$8:K$631)</f>
        <v>0</v>
      </c>
      <c r="L46" s="19" t="str">
        <f t="shared" si="0"/>
        <v xml:space="preserve">           .</v>
      </c>
    </row>
    <row r="47" spans="1:12" ht="13.5" x14ac:dyDescent="0.25">
      <c r="A47" s="27"/>
      <c r="B47" s="132"/>
      <c r="C47" s="132"/>
      <c r="D47" s="132"/>
      <c r="E47" s="132"/>
      <c r="F47" s="2"/>
      <c r="G47" s="25" t="s">
        <v>97</v>
      </c>
      <c r="H47" s="160"/>
      <c r="I47" s="160"/>
      <c r="J47" s="28">
        <f>COUNTIF(Funções!B$8:B$631,G47)</f>
        <v>0</v>
      </c>
      <c r="K47" s="26">
        <f>SUMIF(Funções!B$8:B$631,$G47,Funções!K$8:K$631)</f>
        <v>0</v>
      </c>
      <c r="L47" s="19" t="str">
        <f t="shared" si="0"/>
        <v xml:space="preserve">           .</v>
      </c>
    </row>
    <row r="48" spans="1:12" ht="13.5" x14ac:dyDescent="0.25">
      <c r="A48" s="27"/>
      <c r="B48" s="132"/>
      <c r="C48" s="132"/>
      <c r="D48" s="132"/>
      <c r="E48" s="132"/>
      <c r="F48" s="2"/>
      <c r="G48" s="25" t="s">
        <v>97</v>
      </c>
      <c r="H48" s="160"/>
      <c r="I48" s="160"/>
      <c r="J48" s="28">
        <f>COUNTIF(Funções!B$8:B$631,G48)</f>
        <v>0</v>
      </c>
      <c r="K48" s="26">
        <f>SUMIF(Funções!B$8:B$631,$G48,Funções!K$8:K$631)</f>
        <v>0</v>
      </c>
      <c r="L48" s="19" t="str">
        <f t="shared" si="0"/>
        <v xml:space="preserve">           .</v>
      </c>
    </row>
    <row r="49" spans="1:12" ht="13.5" x14ac:dyDescent="0.25">
      <c r="A49" s="27"/>
      <c r="B49" s="132"/>
      <c r="C49" s="132"/>
      <c r="D49" s="132"/>
      <c r="E49" s="132"/>
      <c r="F49" s="2"/>
      <c r="G49" s="25" t="s">
        <v>97</v>
      </c>
      <c r="H49" s="160"/>
      <c r="I49" s="160"/>
      <c r="J49" s="28">
        <f>COUNTIF(Funções!B$8:B$631,G49)</f>
        <v>0</v>
      </c>
      <c r="K49" s="26">
        <f>SUMIF(Funções!B$8:B$631,$G49,Funções!K$8:K$631)</f>
        <v>0</v>
      </c>
      <c r="L49" s="19" t="str">
        <f t="shared" si="0"/>
        <v xml:space="preserve">           .</v>
      </c>
    </row>
    <row r="50" spans="1:12" ht="13.5" x14ac:dyDescent="0.25">
      <c r="A50" s="27"/>
      <c r="B50" s="132"/>
      <c r="C50" s="132"/>
      <c r="D50" s="132"/>
      <c r="E50" s="132"/>
      <c r="F50" s="2"/>
      <c r="G50" s="25" t="s">
        <v>97</v>
      </c>
      <c r="H50" s="160"/>
      <c r="I50" s="160"/>
      <c r="J50" s="28">
        <f>COUNTIF(Funções!B$8:B$631,G50)</f>
        <v>0</v>
      </c>
      <c r="K50" s="26">
        <f>SUMIF(Funções!B$8:B$631,$G50,Funções!K$8:K$631)</f>
        <v>0</v>
      </c>
      <c r="L50" s="19" t="str">
        <f t="shared" si="0"/>
        <v xml:space="preserve">           .</v>
      </c>
    </row>
    <row r="51" spans="1:12" ht="13.5" x14ac:dyDescent="0.25">
      <c r="A51" s="27"/>
      <c r="B51" s="132"/>
      <c r="C51" s="132"/>
      <c r="D51" s="132"/>
      <c r="E51" s="132"/>
      <c r="F51" s="2"/>
      <c r="G51" s="25" t="s">
        <v>97</v>
      </c>
      <c r="H51" s="160"/>
      <c r="I51" s="160"/>
      <c r="J51" s="28">
        <f>COUNTIF(Funções!B$8:B$631,G51)</f>
        <v>0</v>
      </c>
      <c r="K51" s="26">
        <f>SUMIF(Funções!B$8:B$631,$G51,Funções!K$8:K$631)</f>
        <v>0</v>
      </c>
      <c r="L51" s="19" t="str">
        <f t="shared" si="0"/>
        <v xml:space="preserve">           .</v>
      </c>
    </row>
    <row r="52" spans="1:12" ht="13.5" x14ac:dyDescent="0.25">
      <c r="A52" s="27"/>
      <c r="B52" s="132"/>
      <c r="C52" s="132"/>
      <c r="D52" s="132"/>
      <c r="E52" s="132"/>
      <c r="F52" s="2"/>
      <c r="G52" s="25" t="s">
        <v>97</v>
      </c>
      <c r="H52" s="160"/>
      <c r="I52" s="160"/>
      <c r="J52" s="28">
        <f>COUNTIF(Funções!B$8:B$631,G52)</f>
        <v>0</v>
      </c>
      <c r="K52" s="26">
        <f>SUMIF(Funções!B$8:B$631,$G52,Funções!K$8:K$631)</f>
        <v>0</v>
      </c>
      <c r="L52" s="19" t="str">
        <f t="shared" si="0"/>
        <v xml:space="preserve">           .</v>
      </c>
    </row>
    <row r="53" spans="1:12" ht="13.5" x14ac:dyDescent="0.25">
      <c r="A53" s="27"/>
      <c r="B53" s="132"/>
      <c r="C53" s="132"/>
      <c r="D53" s="132"/>
      <c r="E53" s="132"/>
      <c r="F53" s="2"/>
      <c r="G53" s="25" t="s">
        <v>97</v>
      </c>
      <c r="H53" s="160"/>
      <c r="I53" s="160"/>
      <c r="J53" s="28">
        <f>COUNTIF(Funções!B$8:B$631,G53)</f>
        <v>0</v>
      </c>
      <c r="K53" s="26">
        <f>SUMIF(Funções!B$8:B$631,$G53,Funções!K$8:K$631)</f>
        <v>0</v>
      </c>
      <c r="L53" s="19" t="str">
        <f t="shared" si="0"/>
        <v xml:space="preserve">           .</v>
      </c>
    </row>
    <row r="54" spans="1:12" ht="13.5" x14ac:dyDescent="0.25">
      <c r="A54" s="27"/>
      <c r="B54" s="132"/>
      <c r="C54" s="132"/>
      <c r="D54" s="132"/>
      <c r="E54" s="132"/>
      <c r="F54" s="2"/>
      <c r="G54" s="25" t="s">
        <v>97</v>
      </c>
      <c r="H54" s="160"/>
      <c r="I54" s="160"/>
      <c r="J54" s="28">
        <f>COUNTIF(Funções!B$8:B$631,G54)</f>
        <v>0</v>
      </c>
      <c r="K54" s="26">
        <f>SUMIF(Funções!B$8:B$631,$G54,Funções!K$8:K$631)</f>
        <v>0</v>
      </c>
      <c r="L54" s="19" t="str">
        <f t="shared" si="0"/>
        <v xml:space="preserve">           .</v>
      </c>
    </row>
    <row r="55" spans="1:12" ht="13.5" x14ac:dyDescent="0.25">
      <c r="A55" s="27"/>
      <c r="B55" s="132"/>
      <c r="C55" s="132"/>
      <c r="D55" s="132"/>
      <c r="E55" s="132"/>
      <c r="F55" s="2"/>
      <c r="G55" s="25" t="s">
        <v>97</v>
      </c>
      <c r="H55" s="160"/>
      <c r="I55" s="160"/>
      <c r="J55" s="28">
        <f>COUNTIF(Funções!B$8:B$631,G55)</f>
        <v>0</v>
      </c>
      <c r="K55" s="26">
        <f>SUMIF(Funções!B$8:B$631,$G55,Funções!K$8:K$631)</f>
        <v>0</v>
      </c>
      <c r="L55" s="19" t="str">
        <f t="shared" si="0"/>
        <v xml:space="preserve">           .</v>
      </c>
    </row>
    <row r="56" spans="1:12" ht="13.5" x14ac:dyDescent="0.25">
      <c r="A56" s="27"/>
      <c r="B56" s="132"/>
      <c r="C56" s="132"/>
      <c r="D56" s="132"/>
      <c r="E56" s="132"/>
      <c r="F56" s="2"/>
      <c r="G56" s="25" t="s">
        <v>97</v>
      </c>
      <c r="H56" s="160"/>
      <c r="I56" s="160"/>
      <c r="J56" s="28">
        <f>COUNTIF(Funções!B$8:B$631,G56)</f>
        <v>0</v>
      </c>
      <c r="K56" s="26">
        <f>SUMIF(Funções!B$8:B$631,$G56,Funções!K$8:K$631)</f>
        <v>0</v>
      </c>
      <c r="L56" s="19" t="str">
        <f t="shared" si="0"/>
        <v xml:space="preserve">           .</v>
      </c>
    </row>
    <row r="57" spans="1:12" ht="13.5" x14ac:dyDescent="0.25">
      <c r="A57" s="27"/>
      <c r="B57" s="132"/>
      <c r="C57" s="132"/>
      <c r="D57" s="132"/>
      <c r="E57" s="132"/>
      <c r="F57" s="2"/>
      <c r="G57" s="25" t="s">
        <v>97</v>
      </c>
      <c r="H57" s="160"/>
      <c r="I57" s="160"/>
      <c r="J57" s="28">
        <f>COUNTIF(Funções!B$8:B$631,G57)</f>
        <v>0</v>
      </c>
      <c r="K57" s="26">
        <f>SUMIF(Funções!B$8:B$631,$G57,Funções!K$8:K$631)</f>
        <v>0</v>
      </c>
      <c r="L57" s="19" t="str">
        <f t="shared" si="0"/>
        <v xml:space="preserve">           .</v>
      </c>
    </row>
    <row r="58" spans="1:12" ht="13.5" x14ac:dyDescent="0.25">
      <c r="A58" s="27"/>
      <c r="B58" s="132"/>
      <c r="C58" s="132"/>
      <c r="D58" s="132"/>
      <c r="E58" s="132"/>
      <c r="F58" s="2"/>
      <c r="G58" s="25" t="s">
        <v>97</v>
      </c>
      <c r="H58" s="160"/>
      <c r="I58" s="160"/>
      <c r="J58" s="28">
        <f>COUNTIF(Funções!B$8:B$631,G58)</f>
        <v>0</v>
      </c>
      <c r="K58" s="26">
        <f>SUMIF(Funções!B$8:B$631,$G58,Funções!K$8:K$631)</f>
        <v>0</v>
      </c>
      <c r="L58" s="19" t="str">
        <f t="shared" si="0"/>
        <v xml:space="preserve">           .</v>
      </c>
    </row>
    <row r="59" spans="1:12" ht="13.5" x14ac:dyDescent="0.25">
      <c r="A59" s="27"/>
      <c r="B59" s="132"/>
      <c r="C59" s="132"/>
      <c r="D59" s="132"/>
      <c r="E59" s="132"/>
      <c r="F59" s="2"/>
      <c r="G59" s="25" t="s">
        <v>97</v>
      </c>
      <c r="H59" s="160"/>
      <c r="I59" s="160"/>
      <c r="J59" s="28">
        <f>COUNTIF(Funções!B$8:B$631,G59)</f>
        <v>0</v>
      </c>
      <c r="K59" s="26">
        <f>SUMIF(Funções!B$8:B$631,$G59,Funções!K$8:K$631)</f>
        <v>0</v>
      </c>
      <c r="L59" s="19" t="str">
        <f t="shared" si="0"/>
        <v xml:space="preserve">           .</v>
      </c>
    </row>
    <row r="60" spans="1:12" ht="13.5" x14ac:dyDescent="0.25">
      <c r="A60" s="27"/>
      <c r="B60" s="132"/>
      <c r="C60" s="132"/>
      <c r="D60" s="132"/>
      <c r="E60" s="132"/>
      <c r="F60" s="2"/>
      <c r="G60" s="25" t="s">
        <v>97</v>
      </c>
      <c r="H60" s="160"/>
      <c r="I60" s="160"/>
      <c r="J60" s="28">
        <f>COUNTIF(Funções!B$8:B$631,G60)</f>
        <v>0</v>
      </c>
      <c r="K60" s="26">
        <f>SUMIF(Funções!B$8:B$631,$G60,Funções!K$8:K$631)</f>
        <v>0</v>
      </c>
      <c r="L60" s="19" t="str">
        <f t="shared" si="0"/>
        <v xml:space="preserve">           .</v>
      </c>
    </row>
    <row r="61" spans="1:12" ht="13.5" x14ac:dyDescent="0.25">
      <c r="A61" s="27"/>
      <c r="B61" s="132"/>
      <c r="C61" s="132"/>
      <c r="D61" s="132"/>
      <c r="E61" s="132"/>
      <c r="F61" s="2"/>
      <c r="G61" s="25" t="s">
        <v>97</v>
      </c>
      <c r="H61" s="160"/>
      <c r="I61" s="160"/>
      <c r="J61" s="28">
        <f>COUNTIF(Funções!B$8:B$631,G61)</f>
        <v>0</v>
      </c>
      <c r="K61" s="26">
        <f>SUMIF(Funções!B$8:B$631,$G61,Funções!K$8:K$631)</f>
        <v>0</v>
      </c>
      <c r="L61" s="19" t="str">
        <f t="shared" si="0"/>
        <v xml:space="preserve">           .</v>
      </c>
    </row>
    <row r="62" spans="1:12" ht="13.5" x14ac:dyDescent="0.25">
      <c r="A62" s="27"/>
      <c r="B62" s="132"/>
      <c r="C62" s="132"/>
      <c r="D62" s="132"/>
      <c r="E62" s="132"/>
      <c r="F62" s="2"/>
      <c r="G62" s="25" t="s">
        <v>97</v>
      </c>
      <c r="H62" s="160"/>
      <c r="I62" s="160"/>
      <c r="J62" s="28">
        <f>COUNTIF(Funções!B$8:B$631,G62)</f>
        <v>0</v>
      </c>
      <c r="K62" s="26">
        <f>SUMIF(Funções!B$8:B$631,$G62,Funções!K$8:K$631)</f>
        <v>0</v>
      </c>
      <c r="L62" s="19" t="str">
        <f t="shared" si="0"/>
        <v xml:space="preserve">           .</v>
      </c>
    </row>
    <row r="63" spans="1:12" ht="13.5" x14ac:dyDescent="0.25">
      <c r="A63" s="27"/>
      <c r="B63" s="132"/>
      <c r="C63" s="132"/>
      <c r="D63" s="132"/>
      <c r="E63" s="132"/>
      <c r="F63" s="2"/>
      <c r="G63" s="25" t="s">
        <v>97</v>
      </c>
      <c r="H63" s="160"/>
      <c r="I63" s="160"/>
      <c r="J63" s="28">
        <f>COUNTIF(Funções!B$8:B$631,G63)</f>
        <v>0</v>
      </c>
      <c r="K63" s="26">
        <f>SUMIF(Funções!B$8:B$631,$G63,Funções!K$8:K$631)</f>
        <v>0</v>
      </c>
      <c r="L63" s="19" t="str">
        <f t="shared" si="0"/>
        <v xml:space="preserve">           .</v>
      </c>
    </row>
    <row r="64" spans="1:12" ht="13.5" x14ac:dyDescent="0.25">
      <c r="A64" s="29"/>
      <c r="B64" s="161"/>
      <c r="C64" s="161"/>
      <c r="D64" s="161"/>
      <c r="E64" s="161"/>
      <c r="F64" s="30"/>
      <c r="G64" s="31" t="s">
        <v>97</v>
      </c>
      <c r="H64" s="162"/>
      <c r="I64" s="162"/>
      <c r="J64" s="32">
        <f>COUNTIF(Funções!B$8:B$631,G64)</f>
        <v>0</v>
      </c>
      <c r="K64" s="33">
        <f>SUMIF(Funções!B$8:B$631,$G64,Funções!K$8:K$631)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45:E45"/>
    <mergeCell ref="H45:I45"/>
    <mergeCell ref="B46:E46"/>
    <mergeCell ref="H46:I46"/>
    <mergeCell ref="B47:E47"/>
    <mergeCell ref="H47:I47"/>
    <mergeCell ref="B43:E43"/>
    <mergeCell ref="H43:I43"/>
    <mergeCell ref="B44:E44"/>
    <mergeCell ref="H44:I44"/>
    <mergeCell ref="H40:I41"/>
    <mergeCell ref="J40:J41"/>
    <mergeCell ref="K40:K41"/>
    <mergeCell ref="B41:E41"/>
    <mergeCell ref="B42:E42"/>
    <mergeCell ref="H42:I42"/>
    <mergeCell ref="G40:G41"/>
    <mergeCell ref="B31:E31"/>
    <mergeCell ref="B36:E36"/>
    <mergeCell ref="B37:E37"/>
    <mergeCell ref="B38:E38"/>
    <mergeCell ref="A40:F40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4:E4"/>
    <mergeCell ref="B5:E5"/>
    <mergeCell ref="A1:K1"/>
    <mergeCell ref="A2:F2"/>
    <mergeCell ref="G2:G3"/>
    <mergeCell ref="H2:I2"/>
    <mergeCell ref="J2:J3"/>
    <mergeCell ref="K2:K3"/>
    <mergeCell ref="B3:E3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L52"/>
  <sheetViews>
    <sheetView showGridLines="0" zoomScaleNormal="100" zoomScaleSheetLayoutView="100" workbookViewId="0">
      <pane ySplit="8" topLeftCell="A18" activePane="bottomLeft" state="frozen"/>
      <selection activeCell="B11" sqref="B11"/>
      <selection pane="bottomLeft" activeCell="C58" sqref="C58"/>
    </sheetView>
  </sheetViews>
  <sheetFormatPr defaultRowHeight="12.75" x14ac:dyDescent="0.2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</cols>
  <sheetData>
    <row r="1" spans="1:12" x14ac:dyDescent="0.2">
      <c r="A1" s="134" t="s">
        <v>118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</row>
    <row r="2" spans="1:12" x14ac:dyDescent="0.2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</row>
    <row r="3" spans="1:12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</row>
    <row r="4" spans="1:12" x14ac:dyDescent="0.2">
      <c r="A4" s="165" t="str">
        <f>Contagem!A5&amp;" : "&amp;Contagem!F5</f>
        <v xml:space="preserve">Aplicação : Serviço de Agendamento do SGA </v>
      </c>
      <c r="B4" s="165"/>
      <c r="C4" s="165"/>
      <c r="D4" s="165"/>
      <c r="E4" s="165"/>
      <c r="F4" s="147" t="str">
        <f>Contagem!A8&amp;" : "&amp;Contagem!F8</f>
        <v xml:space="preserve">Projeto : Serviço de Agendamento do SGA </v>
      </c>
      <c r="G4" s="147"/>
      <c r="H4" s="147"/>
      <c r="I4" s="147"/>
      <c r="J4" s="147"/>
      <c r="K4" s="147"/>
      <c r="L4" s="147"/>
    </row>
    <row r="5" spans="1:12" x14ac:dyDescent="0.2">
      <c r="A5" s="165" t="str">
        <f>Contagem!A9&amp;" : "&amp;Contagem!F9</f>
        <v>Responsável : Jonathas Gomes Marques</v>
      </c>
      <c r="B5" s="165"/>
      <c r="C5" s="165"/>
      <c r="D5" s="165"/>
      <c r="E5" s="165"/>
      <c r="F5" s="147" t="str">
        <f>Contagem!A10&amp;" : "&amp;Contagem!F10</f>
        <v xml:space="preserve">Revisor : </v>
      </c>
      <c r="G5" s="147"/>
      <c r="H5" s="147"/>
      <c r="I5" s="147"/>
      <c r="J5" s="147"/>
      <c r="K5" s="147"/>
      <c r="L5" s="147"/>
    </row>
    <row r="6" spans="1:12" x14ac:dyDescent="0.2">
      <c r="A6" s="165" t="str">
        <f>Contagem!A4&amp;" : "&amp;Contagem!F4</f>
        <v>Empresa : Secretaria de Estado de Planejamento e Gestão de Mato Grosso</v>
      </c>
      <c r="B6" s="165"/>
      <c r="C6" s="165"/>
      <c r="D6" s="165"/>
      <c r="E6" s="165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</row>
    <row r="7" spans="1:12" ht="12.75" customHeight="1" x14ac:dyDescent="0.2">
      <c r="A7" s="167" t="s">
        <v>119</v>
      </c>
      <c r="B7" s="167"/>
      <c r="C7" s="168" t="s">
        <v>120</v>
      </c>
      <c r="D7" s="168"/>
      <c r="E7" s="168"/>
      <c r="F7" s="168"/>
      <c r="G7" s="163" t="s">
        <v>121</v>
      </c>
      <c r="H7" s="163" t="s">
        <v>122</v>
      </c>
      <c r="I7" s="69"/>
      <c r="J7" s="163" t="s">
        <v>123</v>
      </c>
      <c r="K7" s="163"/>
      <c r="L7" s="164" t="s">
        <v>122</v>
      </c>
    </row>
    <row r="8" spans="1:12" x14ac:dyDescent="0.2">
      <c r="A8" s="167"/>
      <c r="B8" s="167"/>
      <c r="C8" s="168"/>
      <c r="D8" s="168"/>
      <c r="E8" s="168"/>
      <c r="F8" s="168"/>
      <c r="G8" s="163"/>
      <c r="H8" s="163"/>
      <c r="I8" s="70"/>
      <c r="J8" s="163"/>
      <c r="K8" s="163"/>
      <c r="L8" s="164"/>
    </row>
    <row r="9" spans="1:12" ht="6" customHeight="1" x14ac:dyDescent="0.2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25">
      <c r="A10" s="50"/>
      <c r="B10" s="51" t="s">
        <v>100</v>
      </c>
      <c r="C10" s="52">
        <f>COUNTIF(Funções!G8:G631,"EEL")</f>
        <v>0</v>
      </c>
      <c r="D10" s="51"/>
      <c r="E10" s="53" t="s">
        <v>124</v>
      </c>
      <c r="F10" s="53" t="s">
        <v>125</v>
      </c>
      <c r="G10" s="52">
        <f>C10*3</f>
        <v>0</v>
      </c>
      <c r="H10" s="51"/>
      <c r="I10" s="34"/>
      <c r="J10" s="54" t="str">
        <f>Deflatores!$G$4&amp;"="</f>
        <v>I=</v>
      </c>
      <c r="K10" s="55">
        <f>SUMIF(Funções!$J$8:$J$631,"EE"&amp;Deflatores!G4,Funções!$L$8:$L$631)</f>
        <v>6</v>
      </c>
      <c r="L10" s="56"/>
    </row>
    <row r="11" spans="1:12" ht="13.5" x14ac:dyDescent="0.25">
      <c r="A11" s="57"/>
      <c r="B11" s="51"/>
      <c r="C11" s="52">
        <f>COUNTIF(Funções!G8:G631,"EEA")</f>
        <v>0</v>
      </c>
      <c r="D11" s="51"/>
      <c r="E11" s="53" t="s">
        <v>126</v>
      </c>
      <c r="F11" s="53" t="s">
        <v>127</v>
      </c>
      <c r="G11" s="52">
        <f>C11*4</f>
        <v>0</v>
      </c>
      <c r="H11" s="51"/>
      <c r="I11" s="34"/>
      <c r="J11" s="54" t="str">
        <f>Deflatores!$G$5&amp;"="</f>
        <v>A=</v>
      </c>
      <c r="K11" s="55">
        <f>SUMIF(Funções!$J$8:$J$631,"EE"&amp;Deflatores!G5,Funções!$L$8:$L$631)</f>
        <v>0</v>
      </c>
      <c r="L11" s="56"/>
    </row>
    <row r="12" spans="1:12" ht="13.5" x14ac:dyDescent="0.25">
      <c r="A12" s="57"/>
      <c r="B12" s="51"/>
      <c r="C12" s="52">
        <f>COUNTIF(Funções!G8:G631,"EEH")</f>
        <v>1</v>
      </c>
      <c r="D12" s="51"/>
      <c r="E12" s="53" t="s">
        <v>128</v>
      </c>
      <c r="F12" s="53" t="s">
        <v>129</v>
      </c>
      <c r="G12" s="52">
        <f>C12*6</f>
        <v>6</v>
      </c>
      <c r="H12" s="51"/>
      <c r="I12" s="34"/>
      <c r="J12" s="54" t="str">
        <f>Deflatores!$G$6&amp;"="</f>
        <v>E=</v>
      </c>
      <c r="K12" s="55">
        <f>SUMIF(Funções!$J$8:$J$631,"EE"&amp;Deflatores!G6,Funções!$L$8:$L$631)</f>
        <v>0</v>
      </c>
      <c r="L12" s="58"/>
    </row>
    <row r="13" spans="1:12" ht="13.5" x14ac:dyDescent="0.2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25">
      <c r="A14" s="57"/>
      <c r="B14" s="60" t="s">
        <v>130</v>
      </c>
      <c r="C14" s="52">
        <f>SUM(C10:C12)</f>
        <v>1</v>
      </c>
      <c r="D14" s="51"/>
      <c r="E14" s="51"/>
      <c r="F14" s="60" t="s">
        <v>131</v>
      </c>
      <c r="G14" s="52">
        <f>SUM(G10:G12)</f>
        <v>6</v>
      </c>
      <c r="H14" s="34">
        <f>IF($G$45&lt;&gt;0,G14/$G$45,"")</f>
        <v>0.13043478260869565</v>
      </c>
      <c r="I14" s="61"/>
      <c r="J14" s="54"/>
      <c r="K14" s="55">
        <f>SUM(K10:K13)</f>
        <v>6</v>
      </c>
      <c r="L14" s="36">
        <f>IF('Sumário 2'!L11&lt;&gt;0,K14/'Sumário 2'!L11,"")</f>
        <v>0.13043478260869565</v>
      </c>
    </row>
    <row r="15" spans="1:12" ht="6" customHeight="1" x14ac:dyDescent="0.2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2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25">
      <c r="A17" s="57"/>
      <c r="B17" s="51" t="s">
        <v>103</v>
      </c>
      <c r="C17" s="54">
        <f>COUNTIF(Funções!G8:G631,"SEL")</f>
        <v>0</v>
      </c>
      <c r="D17" s="51"/>
      <c r="E17" s="53" t="s">
        <v>124</v>
      </c>
      <c r="F17" s="53" t="s">
        <v>127</v>
      </c>
      <c r="G17" s="54">
        <f>C17*4</f>
        <v>0</v>
      </c>
      <c r="H17" s="51"/>
      <c r="I17" s="51"/>
      <c r="J17" s="54" t="str">
        <f>Deflatores!$G$4&amp;"="</f>
        <v>I=</v>
      </c>
      <c r="K17" s="64">
        <f>SUMIF(Funções!$J$8:$J$631,"SE"&amp;Deflatores!$G$4,Funções!$L$8:$L$631)</f>
        <v>0</v>
      </c>
      <c r="L17" s="56"/>
    </row>
    <row r="18" spans="1:12" ht="13.5" x14ac:dyDescent="0.25">
      <c r="A18" s="57"/>
      <c r="B18" s="51"/>
      <c r="C18" s="54">
        <f>COUNTIF(Funções!G8:G631,"SEA")</f>
        <v>0</v>
      </c>
      <c r="D18" s="51"/>
      <c r="E18" s="53" t="s">
        <v>126</v>
      </c>
      <c r="F18" s="53" t="s">
        <v>132</v>
      </c>
      <c r="G18" s="54">
        <f>C18*5</f>
        <v>0</v>
      </c>
      <c r="H18" s="51"/>
      <c r="I18" s="51"/>
      <c r="J18" s="54" t="str">
        <f>Deflatores!$G$5&amp;"="</f>
        <v>A=</v>
      </c>
      <c r="K18" s="64">
        <f>SUMIF(Funções!$J$8:$J$631,"SE"&amp;Deflatores!$G$5,Funções!$L$8:$L$631)</f>
        <v>0</v>
      </c>
      <c r="L18" s="56"/>
    </row>
    <row r="19" spans="1:12" ht="13.5" x14ac:dyDescent="0.25">
      <c r="A19" s="57"/>
      <c r="B19" s="51"/>
      <c r="C19" s="54">
        <f>COUNTIF(Funções!G8:G631,"SEH")</f>
        <v>0</v>
      </c>
      <c r="D19" s="51"/>
      <c r="E19" s="53" t="s">
        <v>128</v>
      </c>
      <c r="F19" s="53" t="s">
        <v>133</v>
      </c>
      <c r="G19" s="54">
        <f>C19*7</f>
        <v>0</v>
      </c>
      <c r="H19" s="51"/>
      <c r="I19" s="51"/>
      <c r="J19" s="54" t="str">
        <f>Deflatores!$G$6&amp;"="</f>
        <v>E=</v>
      </c>
      <c r="K19" s="64">
        <f>SUMIF(Funções!$J$8:$J$631,"SE"&amp;Deflatores!$G$6,Funções!$L$8:$L$631)</f>
        <v>0</v>
      </c>
      <c r="L19" s="58"/>
    </row>
    <row r="20" spans="1:12" ht="13.5" x14ac:dyDescent="0.2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25">
      <c r="A21" s="57"/>
      <c r="B21" s="60" t="s">
        <v>130</v>
      </c>
      <c r="C21" s="52">
        <f>SUM(C17:C19)</f>
        <v>0</v>
      </c>
      <c r="D21" s="51"/>
      <c r="E21" s="51"/>
      <c r="F21" s="60" t="s">
        <v>131</v>
      </c>
      <c r="G21" s="52">
        <f>SUM(G17:G19)</f>
        <v>0</v>
      </c>
      <c r="H21" s="34">
        <f>IF($G$45&lt;&gt;0,G21/$G$45,"")</f>
        <v>0</v>
      </c>
      <c r="I21" s="61"/>
      <c r="J21" s="54"/>
      <c r="K21" s="55">
        <f>SUM(K17:K20)</f>
        <v>0</v>
      </c>
      <c r="L21" s="36">
        <f>IF('Sumário 2'!L11&lt;&gt;0,K21/'Sumário 2'!L11,"")</f>
        <v>0</v>
      </c>
    </row>
    <row r="22" spans="1:12" ht="6" customHeight="1" x14ac:dyDescent="0.2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2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25">
      <c r="A24" s="57"/>
      <c r="B24" s="51" t="s">
        <v>102</v>
      </c>
      <c r="C24" s="52">
        <f>COUNTIF(Funções!G8:G631,"CEL")</f>
        <v>5</v>
      </c>
      <c r="D24" s="51"/>
      <c r="E24" s="53" t="s">
        <v>124</v>
      </c>
      <c r="F24" s="53" t="s">
        <v>125</v>
      </c>
      <c r="G24" s="52">
        <f>C24*3</f>
        <v>15</v>
      </c>
      <c r="H24" s="51"/>
      <c r="I24" s="51"/>
      <c r="J24" s="54" t="str">
        <f>Deflatores!$G$4&amp;"="</f>
        <v>I=</v>
      </c>
      <c r="K24" s="55">
        <f>SUMIF(Funções!$J$8:$J$631,"CE"&amp;Deflatores!$G$4,Funções!$L$8:$L$631)</f>
        <v>15</v>
      </c>
      <c r="L24" s="56"/>
    </row>
    <row r="25" spans="1:12" ht="13.5" x14ac:dyDescent="0.25">
      <c r="A25" s="57"/>
      <c r="B25" s="51"/>
      <c r="C25" s="52">
        <f>COUNTIF(Funções!G8:G631,"CEA")</f>
        <v>0</v>
      </c>
      <c r="D25" s="51"/>
      <c r="E25" s="53" t="s">
        <v>126</v>
      </c>
      <c r="F25" s="53" t="s">
        <v>127</v>
      </c>
      <c r="G25" s="52">
        <f>C25*4</f>
        <v>0</v>
      </c>
      <c r="H25" s="51"/>
      <c r="I25" s="51"/>
      <c r="J25" s="54" t="str">
        <f>Deflatores!$G$5&amp;"="</f>
        <v>A=</v>
      </c>
      <c r="K25" s="55">
        <f>SUMIF(Funções!$J$8:$J$631,"CE"&amp;Deflatores!$G$5,Funções!$L$8:$L$631)</f>
        <v>0</v>
      </c>
      <c r="L25" s="56"/>
    </row>
    <row r="26" spans="1:12" ht="13.5" x14ac:dyDescent="0.25">
      <c r="A26" s="57"/>
      <c r="B26" s="51"/>
      <c r="C26" s="52">
        <f>COUNTIF(Funções!G8:G631,"CEH")</f>
        <v>0</v>
      </c>
      <c r="D26" s="51"/>
      <c r="E26" s="53" t="s">
        <v>128</v>
      </c>
      <c r="F26" s="53" t="s">
        <v>129</v>
      </c>
      <c r="G26" s="52">
        <f>C26*6</f>
        <v>0</v>
      </c>
      <c r="H26" s="51"/>
      <c r="I26" s="51"/>
      <c r="J26" s="54" t="str">
        <f>Deflatores!$G$6&amp;"="</f>
        <v>E=</v>
      </c>
      <c r="K26" s="55">
        <f>SUMIF(Funções!$J$8:$J$631,"CE"&amp;Deflatores!$G$6,Funções!$L$8:$L$631)</f>
        <v>0</v>
      </c>
      <c r="L26" s="58"/>
    </row>
    <row r="27" spans="1:12" ht="13.5" x14ac:dyDescent="0.2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25">
      <c r="A28" s="57"/>
      <c r="B28" s="60" t="s">
        <v>130</v>
      </c>
      <c r="C28" s="52">
        <f>SUM(C24:C26)</f>
        <v>5</v>
      </c>
      <c r="D28" s="51"/>
      <c r="E28" s="51"/>
      <c r="F28" s="60" t="s">
        <v>131</v>
      </c>
      <c r="G28" s="52">
        <f>SUM(G24:G26)</f>
        <v>15</v>
      </c>
      <c r="H28" s="34">
        <f>IF($G$45&lt;&gt;0,G28/$G$45,"")</f>
        <v>0.32608695652173914</v>
      </c>
      <c r="I28" s="61"/>
      <c r="J28" s="54"/>
      <c r="K28" s="55">
        <f>SUM(K24:K27)</f>
        <v>15</v>
      </c>
      <c r="L28" s="36">
        <f>IF('Sumário 2'!L11&lt;&gt;0,K28/'Sumário 2'!L11,"")</f>
        <v>0.32608695652173914</v>
      </c>
    </row>
    <row r="29" spans="1:12" ht="6" customHeight="1" x14ac:dyDescent="0.2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2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25">
      <c r="A31" s="57"/>
      <c r="B31" s="51" t="s">
        <v>98</v>
      </c>
      <c r="C31" s="52">
        <f>COUNTIF(Funções!G8:G631,"ALIL")</f>
        <v>0</v>
      </c>
      <c r="D31" s="51"/>
      <c r="E31" s="51" t="s">
        <v>124</v>
      </c>
      <c r="F31" s="51" t="s">
        <v>133</v>
      </c>
      <c r="G31" s="52">
        <f>C31*7</f>
        <v>0</v>
      </c>
      <c r="H31" s="51"/>
      <c r="I31" s="51"/>
      <c r="J31" s="54" t="str">
        <f>Deflatores!$G$4&amp;"="</f>
        <v>I=</v>
      </c>
      <c r="K31" s="55">
        <f>SUMIF(Funções!$J$8:$J$631,"ALI"&amp;Deflatores!$G$4,Funções!$L$8:$L$631)</f>
        <v>0</v>
      </c>
      <c r="L31" s="56"/>
    </row>
    <row r="32" spans="1:12" ht="13.5" x14ac:dyDescent="0.25">
      <c r="A32" s="57"/>
      <c r="B32" s="51"/>
      <c r="C32" s="52">
        <f>COUNTIF(Funções!G8:G631,"ALIA")</f>
        <v>0</v>
      </c>
      <c r="D32" s="51"/>
      <c r="E32" s="51" t="s">
        <v>126</v>
      </c>
      <c r="F32" s="51" t="s">
        <v>134</v>
      </c>
      <c r="G32" s="52">
        <f>C32*10</f>
        <v>0</v>
      </c>
      <c r="H32" s="51"/>
      <c r="I32" s="51"/>
      <c r="J32" s="54" t="str">
        <f>Deflatores!$G$5&amp;"="</f>
        <v>A=</v>
      </c>
      <c r="K32" s="55">
        <f>SUMIF(Funções!$J$8:$J$631,"ALI"&amp;Deflatores!$G$5,Funções!$L$8:$L$631)</f>
        <v>0</v>
      </c>
      <c r="L32" s="56"/>
    </row>
    <row r="33" spans="1:12" ht="13.5" x14ac:dyDescent="0.25">
      <c r="A33" s="57"/>
      <c r="B33" s="51"/>
      <c r="C33" s="52">
        <f>COUNTIF(Funções!G8:G631,"ALIH")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SUMIF(Funções!$J$8:$J$631,"ALI"&amp;Deflatores!$G$6,Funções!$L$8:$L$631)</f>
        <v>0</v>
      </c>
      <c r="L33" s="58"/>
    </row>
    <row r="34" spans="1:12" ht="13.5" x14ac:dyDescent="0.2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25">
      <c r="A35" s="57"/>
      <c r="B35" s="60" t="s">
        <v>130</v>
      </c>
      <c r="C35" s="52">
        <f>SUM(C31:C33)</f>
        <v>0</v>
      </c>
      <c r="D35" s="51"/>
      <c r="E35" s="51"/>
      <c r="F35" s="60" t="s">
        <v>131</v>
      </c>
      <c r="G35" s="52">
        <f>SUM(G31:G33)</f>
        <v>0</v>
      </c>
      <c r="H35" s="34">
        <f>IF($G$45&lt;&gt;0,G35/$G$45,"")</f>
        <v>0</v>
      </c>
      <c r="I35" s="61"/>
      <c r="J35" s="54"/>
      <c r="K35" s="55">
        <f>SUM(K31:K34)</f>
        <v>0</v>
      </c>
      <c r="L35" s="36">
        <f>IF('Sumário 2'!L11&lt;&gt;0,K35/'Sumário 2'!L11,"")</f>
        <v>0</v>
      </c>
    </row>
    <row r="36" spans="1:12" ht="6" customHeight="1" x14ac:dyDescent="0.2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2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25">
      <c r="A38" s="57"/>
      <c r="B38" s="51" t="s">
        <v>99</v>
      </c>
      <c r="C38" s="52">
        <f>COUNTIF(Funções!G8:G631,"AIEL")</f>
        <v>5</v>
      </c>
      <c r="D38" s="51"/>
      <c r="E38" s="51" t="s">
        <v>124</v>
      </c>
      <c r="F38" s="51" t="s">
        <v>132</v>
      </c>
      <c r="G38" s="52">
        <f>C38*5</f>
        <v>25</v>
      </c>
      <c r="H38" s="51"/>
      <c r="I38" s="51"/>
      <c r="J38" s="54" t="str">
        <f>Deflatores!$G$4&amp;"="</f>
        <v>I=</v>
      </c>
      <c r="K38" s="55">
        <f>SUMIF(Funções!$J$8:$J$631,"AIE"&amp;Deflatores!$G$4,Funções!$L$8:$L$631)</f>
        <v>25</v>
      </c>
      <c r="L38" s="56"/>
    </row>
    <row r="39" spans="1:12" ht="13.5" x14ac:dyDescent="0.25">
      <c r="A39" s="57"/>
      <c r="B39" s="51"/>
      <c r="C39" s="52">
        <f>COUNTIF(Funções!G8:G631,"AIEA")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SUMIF(Funções!$J$8:$J$631,"AIE"&amp;Deflatores!$G$5,Funções!$L$8:$L$631)</f>
        <v>0</v>
      </c>
      <c r="L39" s="56"/>
    </row>
    <row r="40" spans="1:12" ht="13.5" x14ac:dyDescent="0.25">
      <c r="A40" s="57"/>
      <c r="B40" s="51"/>
      <c r="C40" s="52">
        <f>COUNTIF(Funções!G8:G631,"AIEH")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SUMIF(Funções!$J$8:$J$631,"AIE"&amp;Deflatores!$G$6,Funções!$L$8:$L$631)</f>
        <v>0</v>
      </c>
      <c r="L40" s="58"/>
    </row>
    <row r="41" spans="1:12" ht="13.5" x14ac:dyDescent="0.2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25">
      <c r="A42" s="57"/>
      <c r="B42" s="60" t="s">
        <v>130</v>
      </c>
      <c r="C42" s="52">
        <f>SUM(C38:C40)</f>
        <v>5</v>
      </c>
      <c r="D42" s="51"/>
      <c r="E42" s="51"/>
      <c r="F42" s="60" t="s">
        <v>131</v>
      </c>
      <c r="G42" s="52">
        <f>SUM(G38:G40)</f>
        <v>25</v>
      </c>
      <c r="H42" s="34">
        <f>IF($G$45&lt;&gt;0,G42/$G$45,"")</f>
        <v>0.54347826086956519</v>
      </c>
      <c r="I42" s="61"/>
      <c r="J42" s="54"/>
      <c r="K42" s="55">
        <f>SUM(K38:K41)</f>
        <v>25</v>
      </c>
      <c r="L42" s="36">
        <f>IF('Sumário 2'!L11&lt;&gt;0,K42/'Sumário 2'!L11,"")</f>
        <v>0.54347826086956519</v>
      </c>
    </row>
    <row r="43" spans="1:12" ht="6" customHeight="1" x14ac:dyDescent="0.2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2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25">
      <c r="A45" s="57"/>
      <c r="B45" s="166" t="s">
        <v>136</v>
      </c>
      <c r="C45" s="166"/>
      <c r="D45" s="166"/>
      <c r="E45" s="166"/>
      <c r="F45" s="166"/>
      <c r="G45" s="52">
        <f>SUM(G14+G21+G28+G35+G42)</f>
        <v>46</v>
      </c>
      <c r="H45" s="51"/>
      <c r="I45" s="51"/>
      <c r="J45" s="51"/>
      <c r="K45" s="51"/>
      <c r="L45" s="56"/>
    </row>
    <row r="46" spans="1:12" ht="13.5" x14ac:dyDescent="0.25">
      <c r="A46" s="57"/>
      <c r="B46" s="166" t="s">
        <v>137</v>
      </c>
      <c r="C46" s="166"/>
      <c r="D46" s="166"/>
      <c r="E46" s="166"/>
      <c r="F46" s="166"/>
      <c r="G46" s="52">
        <f>(C10+C11+C12)*4+(C17+C18+C19)*5+(C24+C25+C26)*4+(C31+C32+C33)*7+(C38+C39+C40)*5</f>
        <v>49</v>
      </c>
      <c r="H46" s="51"/>
      <c r="I46" s="51"/>
      <c r="J46" s="51"/>
      <c r="K46" s="51"/>
      <c r="L46" s="56"/>
    </row>
    <row r="47" spans="1:12" ht="13.5" x14ac:dyDescent="0.25">
      <c r="A47" s="57"/>
      <c r="B47" s="166" t="s">
        <v>138</v>
      </c>
      <c r="C47" s="166"/>
      <c r="D47" s="166"/>
      <c r="E47" s="166"/>
      <c r="F47" s="166"/>
      <c r="G47" s="52">
        <f>(C31+C32+C33)*35+(C38+C39+C40)*15</f>
        <v>75</v>
      </c>
      <c r="H47" s="51"/>
      <c r="I47" s="51"/>
      <c r="J47" s="51"/>
      <c r="K47" s="51"/>
      <c r="L47" s="56"/>
    </row>
    <row r="48" spans="1:12" ht="13.5" x14ac:dyDescent="0.2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2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2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2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2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B45:F45"/>
    <mergeCell ref="B46:F46"/>
    <mergeCell ref="B47:F47"/>
    <mergeCell ref="A7:B8"/>
    <mergeCell ref="C7:F8"/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M70"/>
  <sheetViews>
    <sheetView showGridLines="0" view="pageBreakPreview" zoomScaleSheetLayoutView="100" workbookViewId="0">
      <pane ySplit="6" topLeftCell="A28" activePane="bottomLeft" state="frozen"/>
      <selection activeCell="B11" sqref="B11"/>
      <selection pane="bottomLeft" activeCell="A7" sqref="A7"/>
    </sheetView>
  </sheetViews>
  <sheetFormatPr defaultColWidth="11.5703125" defaultRowHeight="12.75" x14ac:dyDescent="0.2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 x14ac:dyDescent="0.2">
      <c r="A1" s="134" t="s">
        <v>139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2" spans="1:13" x14ac:dyDescent="0.2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3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</row>
    <row r="4" spans="1:13" x14ac:dyDescent="0.2">
      <c r="A4" s="165" t="str">
        <f>Contagem!A5&amp;" : "&amp;Contagem!F5</f>
        <v xml:space="preserve">Aplicação : Serviço de Agendamento do SGA </v>
      </c>
      <c r="B4" s="165"/>
      <c r="C4" s="165"/>
      <c r="D4" s="165"/>
      <c r="E4" s="165"/>
      <c r="F4" s="147" t="str">
        <f>Contagem!A8&amp;" : "&amp;Contagem!F8</f>
        <v xml:space="preserve">Projeto : Serviço de Agendamento do SGA </v>
      </c>
      <c r="G4" s="147"/>
      <c r="H4" s="147"/>
      <c r="I4" s="147"/>
      <c r="J4" s="147"/>
      <c r="K4" s="147"/>
      <c r="L4" s="147"/>
      <c r="M4" s="147"/>
    </row>
    <row r="5" spans="1:13" x14ac:dyDescent="0.2">
      <c r="A5" s="169" t="str">
        <f>Contagem!A9&amp;" : "&amp;Contagem!F9</f>
        <v>Responsável : Jonathas Gomes Marques</v>
      </c>
      <c r="B5" s="169"/>
      <c r="C5" s="169"/>
      <c r="D5" s="169"/>
      <c r="E5" s="169"/>
      <c r="F5" s="147" t="str">
        <f>Contagem!A10&amp;" : "&amp;Contagem!F10</f>
        <v xml:space="preserve">Revisor : </v>
      </c>
      <c r="G5" s="147"/>
      <c r="H5" s="147"/>
      <c r="I5" s="147"/>
      <c r="J5" s="147"/>
      <c r="K5" s="147"/>
      <c r="L5" s="147"/>
      <c r="M5" s="147"/>
    </row>
    <row r="6" spans="1:13" x14ac:dyDescent="0.2">
      <c r="A6" s="169" t="str">
        <f>Contagem!A4&amp;" : "&amp;Contagem!F4</f>
        <v>Empresa : Secretaria de Estado de Planejamento e Gestão de Mato Grosso</v>
      </c>
      <c r="B6" s="169"/>
      <c r="C6" s="169"/>
      <c r="D6" s="169"/>
      <c r="E6" s="169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  <c r="M6" s="147"/>
    </row>
    <row r="7" spans="1:13" x14ac:dyDescent="0.2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25">
      <c r="A8" s="84"/>
      <c r="B8" s="170"/>
      <c r="C8" s="170"/>
      <c r="D8" s="170"/>
      <c r="E8" s="170"/>
      <c r="F8" s="170"/>
      <c r="G8" s="170"/>
      <c r="H8" s="170"/>
      <c r="I8" s="170"/>
      <c r="J8" s="61"/>
      <c r="K8" s="61"/>
      <c r="L8" s="61"/>
      <c r="M8" s="85"/>
    </row>
    <row r="9" spans="1:13" ht="13.5" x14ac:dyDescent="0.25">
      <c r="A9" s="84"/>
      <c r="B9" s="171" t="s">
        <v>140</v>
      </c>
      <c r="C9" s="171"/>
      <c r="D9" s="171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25">
      <c r="A10" s="84"/>
      <c r="B10" s="132" t="str">
        <f>""&amp;Deflatores!B4</f>
        <v>Inclusão</v>
      </c>
      <c r="C10" s="132"/>
      <c r="D10" s="25" t="str">
        <f>""&amp;Deflatores!G4</f>
        <v>I</v>
      </c>
      <c r="E10" s="108">
        <f>IF(D10="","",COUNTIF(Funções!C$8:C$631,D10))</f>
        <v>11</v>
      </c>
      <c r="F10" s="109">
        <f>SUMIF(Funções!$C$8:$C$631,Deflatores!G4,Funções!$H$8:$H$631)</f>
        <v>46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46</v>
      </c>
      <c r="J10" s="112">
        <f t="shared" ref="J10:J44" si="0">IF($L$11&lt;&gt;0,I10/$L$11,"")</f>
        <v>1</v>
      </c>
      <c r="K10" s="61"/>
      <c r="L10" s="42" t="s">
        <v>4</v>
      </c>
      <c r="M10" s="56"/>
    </row>
    <row r="11" spans="1:13" ht="13.5" customHeight="1" x14ac:dyDescent="0.25">
      <c r="A11" s="84"/>
      <c r="B11" s="132" t="str">
        <f>""&amp;Deflatores!B5</f>
        <v>Alteração (sem conhecimento do Fator de Impacto)</v>
      </c>
      <c r="C11" s="132"/>
      <c r="D11" s="25" t="str">
        <f>""&amp;Deflatores!G5</f>
        <v>A</v>
      </c>
      <c r="E11" s="108">
        <f>IF(D11="","",COUNTIF(Funções!C$8:C$631,D11))</f>
        <v>0</v>
      </c>
      <c r="F11" s="109">
        <f>SUMIF(Funções!$C$8:$C$631,Deflatores!G5,Funções!$H$8:$H$631)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>
        <f t="shared" si="0"/>
        <v>0</v>
      </c>
      <c r="K11" s="96"/>
      <c r="L11" s="43">
        <f>Contagem!Q6</f>
        <v>46</v>
      </c>
      <c r="M11" s="56"/>
    </row>
    <row r="12" spans="1:13" ht="13.5" customHeight="1" x14ac:dyDescent="0.25">
      <c r="A12" s="84"/>
      <c r="B12" s="132" t="str">
        <f>""&amp;Deflatores!B6</f>
        <v>Exclusão</v>
      </c>
      <c r="C12" s="132"/>
      <c r="D12" s="25" t="str">
        <f>""&amp;Deflatores!G6</f>
        <v>E</v>
      </c>
      <c r="E12" s="108">
        <f>IF(D12="","",COUNTIF(Funções!C$8:C$631,D12))</f>
        <v>0</v>
      </c>
      <c r="F12" s="109">
        <f>SUMIF(Funções!$C$8:$C$631,Deflatores!G6,Funções!$H$8:$H$631)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>
        <f t="shared" si="0"/>
        <v>0</v>
      </c>
      <c r="K12" s="96"/>
      <c r="L12" s="97"/>
      <c r="M12" s="56"/>
    </row>
    <row r="13" spans="1:13" ht="13.5" customHeight="1" x14ac:dyDescent="0.25">
      <c r="A13" s="84"/>
      <c r="B13" s="132" t="str">
        <f>""&amp;Deflatores!B7</f>
        <v>Alteração (50%) de função desenvolvida ou já alterada pela empresa atual</v>
      </c>
      <c r="C13" s="132"/>
      <c r="D13" s="25" t="str">
        <f>""&amp;Deflatores!G7</f>
        <v>A50</v>
      </c>
      <c r="E13" s="108">
        <f>IF(D13="","",COUNTIF(Funções!C$8:C$631,D13))</f>
        <v>0</v>
      </c>
      <c r="F13" s="109">
        <f>SUMIF(Funções!$C$8:$C$631,Deflatores!G7,Funções!$H$8:$H$631)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>
        <f t="shared" si="0"/>
        <v>0</v>
      </c>
      <c r="K13" s="96"/>
      <c r="L13" s="42" t="s">
        <v>144</v>
      </c>
      <c r="M13" s="56"/>
    </row>
    <row r="14" spans="1:13" ht="13.5" customHeight="1" x14ac:dyDescent="0.25">
      <c r="A14" s="84"/>
      <c r="B14" s="132" t="str">
        <f>""&amp;Deflatores!B8</f>
        <v>Alteração (75%) de função não desenv. e ainda não alterada pela empresa atual</v>
      </c>
      <c r="C14" s="132"/>
      <c r="D14" s="25" t="str">
        <f>""&amp;Deflatores!G8</f>
        <v>A75</v>
      </c>
      <c r="E14" s="108">
        <f>IF(D14="","",COUNTIF(Funções!C$8:C$631,D14))</f>
        <v>0</v>
      </c>
      <c r="F14" s="109">
        <f>SUMIF(Funções!$C$8:$C$631,Deflatores!G8,Funções!$H$8:$H$631)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>
        <f t="shared" si="0"/>
        <v>0</v>
      </c>
      <c r="K14" s="61"/>
      <c r="L14" s="43">
        <f>Contagem!Q4</f>
        <v>46</v>
      </c>
      <c r="M14" s="56"/>
    </row>
    <row r="15" spans="1:13" ht="13.5" customHeight="1" x14ac:dyDescent="0.2">
      <c r="A15" s="84"/>
      <c r="B15" s="132" t="str">
        <f>""&amp;Deflatores!B9</f>
        <v>Alteração (75%+15%): o mesmo acima + redocumentar a função</v>
      </c>
      <c r="C15" s="132"/>
      <c r="D15" s="25" t="str">
        <f>""&amp;Deflatores!G9</f>
        <v>A90</v>
      </c>
      <c r="E15" s="108">
        <f>IF(D15="","",COUNTIF(Funções!C$8:C$631,D15))</f>
        <v>0</v>
      </c>
      <c r="F15" s="109">
        <f>SUMIF(Funções!$C$8:$C$631,Deflatores!G9,Funções!$H$8:$H$631)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>
        <f t="shared" si="0"/>
        <v>0</v>
      </c>
      <c r="K15" s="61"/>
      <c r="L15" s="61"/>
      <c r="M15" s="85"/>
    </row>
    <row r="16" spans="1:13" ht="13.5" customHeight="1" x14ac:dyDescent="0.2">
      <c r="A16" s="84"/>
      <c r="B16" s="132" t="str">
        <f>""&amp;Deflatores!B10</f>
        <v>Migração de Dados</v>
      </c>
      <c r="C16" s="132"/>
      <c r="D16" s="25" t="str">
        <f>""&amp;Deflatores!G10</f>
        <v>PMD</v>
      </c>
      <c r="E16" s="108">
        <f>IF(D16="","",COUNTIF(Funções!C$8:C$631,D16))</f>
        <v>0</v>
      </c>
      <c r="F16" s="109">
        <f>SUMIF(Funções!$C$8:$C$631,Deflatores!G10,Funções!$H$8:$H$631)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>
        <f t="shared" si="0"/>
        <v>0</v>
      </c>
      <c r="K16" s="61"/>
      <c r="L16" s="61"/>
      <c r="M16" s="85"/>
    </row>
    <row r="17" spans="1:13" ht="13.5" customHeight="1" x14ac:dyDescent="0.2">
      <c r="A17" s="84"/>
      <c r="B17" s="132" t="str">
        <f>""&amp;Deflatores!B11</f>
        <v>Corretiva (sem conhecimento do Fator de Impacto)</v>
      </c>
      <c r="C17" s="132"/>
      <c r="D17" s="25" t="str">
        <f>""&amp;Deflatores!G11</f>
        <v>COR</v>
      </c>
      <c r="E17" s="108">
        <f>IF(D17="","",COUNTIF(Funções!C$8:C$631,D17))</f>
        <v>0</v>
      </c>
      <c r="F17" s="109">
        <f>SUMIF(Funções!$C$8:$C$631,Deflatores!G11,Funções!$H$8:$H$631)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>
        <f>IF($L$11&lt;&gt;0,I17/$L$11,"")</f>
        <v>0</v>
      </c>
      <c r="K17" s="61"/>
      <c r="L17" s="61"/>
      <c r="M17" s="85"/>
    </row>
    <row r="18" spans="1:13" ht="13.5" customHeight="1" x14ac:dyDescent="0.2">
      <c r="A18" s="84"/>
      <c r="B18" s="132" t="str">
        <f>""&amp;Deflatores!B12</f>
        <v>Corretiva (50%) - Fora da garantia (mesma empresa)</v>
      </c>
      <c r="C18" s="132"/>
      <c r="D18" s="25" t="str">
        <f>""&amp;Deflatores!G12</f>
        <v>COR50</v>
      </c>
      <c r="E18" s="108">
        <f>IF(D18="","",COUNTIF(Funções!C$8:C$631,D18))</f>
        <v>0</v>
      </c>
      <c r="F18" s="109">
        <f>SUMIF(Funções!$C$8:$C$631,Deflatores!G12,Funções!$H$8:$H$631)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>
        <f t="shared" si="0"/>
        <v>0</v>
      </c>
      <c r="K18" s="61"/>
      <c r="L18" s="61"/>
      <c r="M18" s="85"/>
    </row>
    <row r="19" spans="1:13" ht="13.5" customHeight="1" x14ac:dyDescent="0.2">
      <c r="A19" s="84"/>
      <c r="B19" s="132" t="str">
        <f>""&amp;Deflatores!B13</f>
        <v>Corretiva (75%) - Fora da garantia (outra empresa)</v>
      </c>
      <c r="C19" s="132"/>
      <c r="D19" s="25" t="str">
        <f>""&amp;Deflatores!G13</f>
        <v>COR75</v>
      </c>
      <c r="E19" s="108">
        <f>IF(D19="","",COUNTIF(Funções!C$8:C$631,D19))</f>
        <v>0</v>
      </c>
      <c r="F19" s="109">
        <f>SUMIF(Funções!$C$8:$C$631,Deflatores!G13,Funções!$H$8:$H$631)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>
        <f t="shared" si="0"/>
        <v>0</v>
      </c>
      <c r="K19" s="61"/>
      <c r="L19" s="61"/>
      <c r="M19" s="85"/>
    </row>
    <row r="20" spans="1:13" ht="13.5" customHeight="1" x14ac:dyDescent="0.2">
      <c r="A20" s="84"/>
      <c r="B20" s="132" t="str">
        <f>""&amp;Deflatores!B14</f>
        <v>Corretiva (75%+15%) - Fora da garantia (outra empresa) + Redocumentação</v>
      </c>
      <c r="C20" s="132"/>
      <c r="D20" s="25" t="str">
        <f>""&amp;Deflatores!G14</f>
        <v>COR90</v>
      </c>
      <c r="E20" s="108">
        <f>IF(D20="","",COUNTIF(Funções!C$8:C$631,D20))</f>
        <v>0</v>
      </c>
      <c r="F20" s="109">
        <f>SUMIF(Funções!$C$8:$C$631,Deflatores!G14,Funções!$H$8:$H$631)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>
        <f>IF($L$11&lt;&gt;0,I20/$L$11,"")</f>
        <v>0</v>
      </c>
      <c r="K20" s="61"/>
      <c r="L20" s="61"/>
      <c r="M20" s="85"/>
    </row>
    <row r="21" spans="1:13" ht="13.5" customHeight="1" x14ac:dyDescent="0.2">
      <c r="A21" s="84"/>
      <c r="B21" s="132" t="str">
        <f>""&amp;Deflatores!B15</f>
        <v>Corretiva em Garantia</v>
      </c>
      <c r="C21" s="132"/>
      <c r="D21" s="25" t="str">
        <f>""&amp;Deflatores!G15</f>
        <v>GAR</v>
      </c>
      <c r="E21" s="108">
        <f>IF(D21="","",COUNTIF(Funções!C$8:C$631,D21))</f>
        <v>0</v>
      </c>
      <c r="F21" s="109">
        <f>SUMIF(Funções!$C$8:$C$631,Deflatores!G15,Funções!$H$8:$H$631)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>
        <f>IF($L$11&lt;&gt;0,I21/$L$11,"")</f>
        <v>0</v>
      </c>
      <c r="K21" s="61"/>
      <c r="L21" s="61"/>
      <c r="M21" s="85"/>
    </row>
    <row r="22" spans="1:13" ht="13.5" customHeight="1" x14ac:dyDescent="0.2">
      <c r="A22" s="84"/>
      <c r="B22" s="132" t="str">
        <f>""&amp;Deflatores!B16</f>
        <v>Mudança de Plataforma - Linguagem de Programação</v>
      </c>
      <c r="C22" s="132"/>
      <c r="D22" s="25" t="str">
        <f>""&amp;Deflatores!G16</f>
        <v>MLP</v>
      </c>
      <c r="E22" s="108">
        <f>IF(D22="","",COUNTIF(Funções!C$8:C$631,D22))</f>
        <v>0</v>
      </c>
      <c r="F22" s="109">
        <f>SUMIF(Funções!$C$8:$C$631,Deflatores!G16,Funções!$H$8:$H$631)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>
        <f t="shared" si="0"/>
        <v>0</v>
      </c>
      <c r="K22" s="61"/>
      <c r="L22" s="61"/>
      <c r="M22" s="85"/>
    </row>
    <row r="23" spans="1:13" ht="13.5" customHeight="1" x14ac:dyDescent="0.2">
      <c r="A23" s="84"/>
      <c r="B23" s="132" t="str">
        <f>""&amp;Deflatores!B17</f>
        <v>Mudança de Plataforma - Banco de Dados (outro paradigma)</v>
      </c>
      <c r="C23" s="132"/>
      <c r="D23" s="25" t="str">
        <f>""&amp;Deflatores!G17</f>
        <v>MBO</v>
      </c>
      <c r="E23" s="108">
        <f>IF(D23="","",COUNTIF(Funções!C$8:C$631,D23))</f>
        <v>0</v>
      </c>
      <c r="F23" s="109">
        <f>SUMIF(Funções!$C$8:$C$631,Deflatores!G17,Funções!$H$8:$H$631)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>
        <f t="shared" si="0"/>
        <v>0</v>
      </c>
      <c r="K23" s="61"/>
      <c r="L23" s="61"/>
      <c r="M23" s="85"/>
    </row>
    <row r="24" spans="1:13" ht="13.5" customHeight="1" x14ac:dyDescent="0.2">
      <c r="A24" s="84"/>
      <c r="B24" s="132" t="str">
        <f>""&amp;Deflatores!B18</f>
        <v>Mudança de Plataforma - Banco de Dados (mesmo paradigma com alterações)</v>
      </c>
      <c r="C24" s="132"/>
      <c r="D24" s="25" t="str">
        <f>""&amp;Deflatores!G18</f>
        <v>MBM</v>
      </c>
      <c r="E24" s="108">
        <f>IF(D24="","",COUNTIF(Funções!C$8:C$631,D24))</f>
        <v>0</v>
      </c>
      <c r="F24" s="109">
        <f>SUMIF(Funções!$C$8:$C$631,Deflatores!G18,Funções!$H$8:$H$631)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>
        <f t="shared" si="0"/>
        <v>0</v>
      </c>
      <c r="K24" s="96"/>
      <c r="L24" s="61"/>
      <c r="M24" s="85"/>
    </row>
    <row r="25" spans="1:13" ht="13.5" customHeight="1" x14ac:dyDescent="0.2">
      <c r="A25" s="84"/>
      <c r="B25" s="132" t="str">
        <f>""&amp;Deflatores!B19</f>
        <v>Atualização de Versão – Linguagem de Programação</v>
      </c>
      <c r="C25" s="132"/>
      <c r="D25" s="25" t="str">
        <f>""&amp;Deflatores!G19</f>
        <v>ALP</v>
      </c>
      <c r="E25" s="108">
        <f>IF(D25="","",COUNTIF(Funções!C$8:C$631,D25))</f>
        <v>0</v>
      </c>
      <c r="F25" s="109">
        <f>SUMIF(Funções!$C$8:$C$631,Deflatores!G19,Funções!$H$8:$H$631)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>
        <f t="shared" si="0"/>
        <v>0</v>
      </c>
      <c r="K25" s="96"/>
      <c r="L25" s="61"/>
      <c r="M25" s="85"/>
    </row>
    <row r="26" spans="1:13" ht="13.5" customHeight="1" x14ac:dyDescent="0.2">
      <c r="A26" s="84"/>
      <c r="B26" s="132" t="str">
        <f>""&amp;Deflatores!B20</f>
        <v>Atualização de Versão – Browser</v>
      </c>
      <c r="C26" s="132"/>
      <c r="D26" s="25" t="str">
        <f>""&amp;Deflatores!G20</f>
        <v>AVB</v>
      </c>
      <c r="E26" s="108">
        <f>IF(D26="","",COUNTIF(Funções!C$8:C$631,D26))</f>
        <v>0</v>
      </c>
      <c r="F26" s="109">
        <f>SUMIF(Funções!$C$8:$C$631,Deflatores!G20,Funções!$H$8:$H$631)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>
        <f t="shared" si="0"/>
        <v>0</v>
      </c>
      <c r="K26" s="96"/>
      <c r="L26" s="61"/>
      <c r="M26" s="85"/>
    </row>
    <row r="27" spans="1:13" ht="13.5" customHeight="1" x14ac:dyDescent="0.2">
      <c r="A27" s="84"/>
      <c r="B27" s="132" t="str">
        <f>""&amp;Deflatores!B21</f>
        <v>Atualização de Versão – Banco de Dados</v>
      </c>
      <c r="C27" s="132"/>
      <c r="D27" s="25" t="str">
        <f>""&amp;Deflatores!G21</f>
        <v>ABD</v>
      </c>
      <c r="E27" s="108">
        <f>IF(D27="","",COUNTIF(Funções!C$8:C$631,D27))</f>
        <v>0</v>
      </c>
      <c r="F27" s="109">
        <f>SUMIF(Funções!$C$8:$C$631,Deflatores!G21,Funções!$H$8:$H$631)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>
        <f t="shared" si="0"/>
        <v>0</v>
      </c>
      <c r="K27" s="96"/>
      <c r="L27" s="61"/>
      <c r="M27" s="85"/>
    </row>
    <row r="28" spans="1:13" ht="13.5" customHeight="1" x14ac:dyDescent="0.2">
      <c r="A28" s="84"/>
      <c r="B28" s="132" t="str">
        <f>""&amp;Deflatores!B22</f>
        <v>Manutenção Cosmética</v>
      </c>
      <c r="C28" s="132"/>
      <c r="D28" s="25" t="str">
        <f>""&amp;Deflatores!G22</f>
        <v>COS</v>
      </c>
      <c r="E28" s="108">
        <f>IF(D28="","",COUNTIF(Funções!C$8:C$631,D28))</f>
        <v>0</v>
      </c>
      <c r="F28" s="109">
        <f>SUMIF(Funções!$C$8:$C$631,Deflatores!G22,Funções!$H$8:$H$631)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>
        <f t="shared" si="0"/>
        <v>0</v>
      </c>
      <c r="K28" s="61"/>
      <c r="L28" s="61"/>
      <c r="M28" s="85"/>
    </row>
    <row r="29" spans="1:13" ht="27" customHeight="1" x14ac:dyDescent="0.2">
      <c r="A29" s="84"/>
      <c r="B29" s="156" t="str">
        <f>""&amp;Deflatores!B23</f>
        <v>Adaptação em Funcionalidades sem Alteração de Requisitos Funcionais
(sem conhecimento do Fator de Impacto)</v>
      </c>
      <c r="C29" s="158"/>
      <c r="D29" s="25" t="str">
        <f>""&amp;Deflatores!G23</f>
        <v>ARN</v>
      </c>
      <c r="E29" s="108">
        <f>IF(D29="","",COUNTIF(Funções!C$8:C$631,D29))</f>
        <v>0</v>
      </c>
      <c r="F29" s="109">
        <f>SUMIF(Funções!$C$8:$C$631,Deflatores!G23,Funções!$H$8:$H$631)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>
        <f>IF($L$11&lt;&gt;0,I29/$L$11,"")</f>
        <v>0</v>
      </c>
      <c r="K29" s="61"/>
      <c r="L29" s="61"/>
      <c r="M29" s="85"/>
    </row>
    <row r="30" spans="1:13" ht="27" customHeight="1" x14ac:dyDescent="0.2">
      <c r="A30" s="84"/>
      <c r="B30" s="156" t="str">
        <f>""&amp;Deflatores!B24</f>
        <v>Adaptação em Funcionalidades sem Alteração de Requisitos Funcionais (50%)
(em função desenvolvida ou já alterada pela empresa atual)</v>
      </c>
      <c r="C30" s="158"/>
      <c r="D30" s="25" t="str">
        <f>""&amp;Deflatores!G24</f>
        <v>ARN50</v>
      </c>
      <c r="E30" s="108">
        <f>IF(D30="","",COUNTIF(Funções!C$8:C$631,D30))</f>
        <v>0</v>
      </c>
      <c r="F30" s="109">
        <f>SUMIF(Funções!$C$8:$C$631,Deflatores!G24,Funções!$H$8:$H$631)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>
        <f t="shared" si="0"/>
        <v>0</v>
      </c>
      <c r="K30" s="61"/>
      <c r="L30" s="61"/>
      <c r="M30" s="85"/>
    </row>
    <row r="31" spans="1:13" ht="27" customHeight="1" x14ac:dyDescent="0.2">
      <c r="A31" s="84"/>
      <c r="B31" s="156" t="str">
        <f>""&amp;Deflatores!B25</f>
        <v>Adaptação em Funcionalidades sem Alteração de Requisitos Funcionais (75%)
(em função não desenvolvida e ainda não alterada pela empresa atual)</v>
      </c>
      <c r="C31" s="158"/>
      <c r="D31" s="25" t="str">
        <f>""&amp;Deflatores!G25</f>
        <v>ARN75</v>
      </c>
      <c r="E31" s="108">
        <f>IF(D31="","",COUNTIF(Funções!C$8:C$631,D31))</f>
        <v>0</v>
      </c>
      <c r="F31" s="109">
        <f>SUMIF(Funções!$C$8:$C$631,Deflatores!G25,Funções!$H$8:$H$631)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>
        <f t="shared" si="0"/>
        <v>0</v>
      </c>
      <c r="K31" s="61"/>
      <c r="L31" s="61"/>
      <c r="M31" s="85"/>
    </row>
    <row r="32" spans="1:13" ht="13.5" customHeight="1" x14ac:dyDescent="0.2">
      <c r="A32" s="84"/>
      <c r="B32" s="132" t="str">
        <f>""&amp;Deflatores!B26</f>
        <v>Atualização de Dados sem Consulta Prévia</v>
      </c>
      <c r="C32" s="132"/>
      <c r="D32" s="25" t="str">
        <f>""&amp;Deflatores!G26</f>
        <v>ADS</v>
      </c>
      <c r="E32" s="108">
        <f>IF(D32="","",COUNTIF(Funções!C$8:C$631,D32))</f>
        <v>0</v>
      </c>
      <c r="F32" s="109">
        <f>SUMIF(Funções!$C$8:$C$631,Deflatores!G26,Funções!$H$8:$H$631)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>
        <f t="shared" si="0"/>
        <v>0</v>
      </c>
      <c r="K32" s="61"/>
      <c r="L32" s="61"/>
      <c r="M32" s="85"/>
    </row>
    <row r="33" spans="1:13" ht="13.5" customHeight="1" x14ac:dyDescent="0.2">
      <c r="A33" s="84"/>
      <c r="B33" s="132" t="str">
        <f>""&amp;Deflatores!B27</f>
        <v>Consulta Prévia sem Atualização</v>
      </c>
      <c r="C33" s="132"/>
      <c r="D33" s="25" t="str">
        <f>""&amp;Deflatores!G27</f>
        <v>CPA</v>
      </c>
      <c r="E33" s="108">
        <f>IF(D33="","",COUNTIF(Funções!C$8:C$631,D33))</f>
        <v>0</v>
      </c>
      <c r="F33" s="109">
        <f>SUMIF(Funções!$C$8:$C$631,Deflatores!G27,Funções!$H$8:$H$631)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>
        <f t="shared" si="0"/>
        <v>0</v>
      </c>
      <c r="K33" s="61"/>
      <c r="L33" s="61"/>
      <c r="M33" s="85"/>
    </row>
    <row r="34" spans="1:13" ht="13.5" customHeight="1" x14ac:dyDescent="0.2">
      <c r="A34" s="84"/>
      <c r="B34" s="132" t="str">
        <f>""&amp;Deflatores!B28</f>
        <v>Atualização de Dados com Consulta Prévia</v>
      </c>
      <c r="C34" s="132"/>
      <c r="D34" s="25" t="str">
        <f>""&amp;Deflatores!G28</f>
        <v>ADC</v>
      </c>
      <c r="E34" s="108">
        <f>IF(D34="","",COUNTIF(Funções!C$8:C$631,D34))</f>
        <v>0</v>
      </c>
      <c r="F34" s="109">
        <f>SUMIF(Funções!$C$8:$C$631,Deflatores!G28,Funções!$H$8:$H$631)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>
        <f t="shared" si="0"/>
        <v>0</v>
      </c>
      <c r="K34" s="61"/>
      <c r="L34" s="61"/>
      <c r="M34" s="85"/>
    </row>
    <row r="35" spans="1:13" ht="13.5" customHeight="1" x14ac:dyDescent="0.2">
      <c r="A35" s="84"/>
      <c r="B35" s="132" t="str">
        <f>""&amp;Deflatores!B29</f>
        <v>Apuração Especial – Geração de Relatórios</v>
      </c>
      <c r="C35" s="132"/>
      <c r="D35" s="25" t="str">
        <f>""&amp;Deflatores!G29</f>
        <v>AGR</v>
      </c>
      <c r="E35" s="108">
        <f>IF(D35="","",COUNTIF(Funções!C$8:C$631,D35))</f>
        <v>0</v>
      </c>
      <c r="F35" s="109">
        <f>SUMIF(Funções!$C$8:$C$631,Deflatores!G29,Funções!$H$8:$H$631)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>
        <f t="shared" si="0"/>
        <v>0</v>
      </c>
      <c r="K35" s="61"/>
      <c r="L35" s="61"/>
      <c r="M35" s="85"/>
    </row>
    <row r="36" spans="1:13" ht="13.5" customHeight="1" x14ac:dyDescent="0.2">
      <c r="A36" s="84"/>
      <c r="B36" s="132" t="str">
        <f>""&amp;Deflatores!B30</f>
        <v>Apuração Especial – Reexecução</v>
      </c>
      <c r="C36" s="132"/>
      <c r="D36" s="25" t="str">
        <f>""&amp;Deflatores!G30</f>
        <v>AER</v>
      </c>
      <c r="E36" s="108">
        <f>IF(D36="","",COUNTIF(Funções!C$8:C$631,D36))</f>
        <v>0</v>
      </c>
      <c r="F36" s="109">
        <f>SUMIF(Funções!$C$8:$C$631,Deflatores!G30,Funções!$H$8:$H$631)</f>
        <v>0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</v>
      </c>
      <c r="J36" s="112">
        <f t="shared" si="0"/>
        <v>0</v>
      </c>
      <c r="K36" s="61"/>
      <c r="L36" s="61"/>
      <c r="M36" s="85"/>
    </row>
    <row r="37" spans="1:13" ht="13.5" customHeight="1" x14ac:dyDescent="0.2">
      <c r="A37" s="84"/>
      <c r="B37" s="132" t="str">
        <f>""&amp;Deflatores!B31</f>
        <v>Atualização de Dados</v>
      </c>
      <c r="C37" s="132"/>
      <c r="D37" s="25" t="str">
        <f>""&amp;Deflatores!G31</f>
        <v>ATD</v>
      </c>
      <c r="E37" s="108">
        <f>IF(D37="","",COUNTIF(Funções!C$8:C$631,D37))</f>
        <v>0</v>
      </c>
      <c r="F37" s="109">
        <f>SUMIF(Funções!$C$8:$C$631,Deflatores!G31,Funções!$H$8:$H$631)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>
        <f t="shared" si="0"/>
        <v>0</v>
      </c>
      <c r="K37" s="61"/>
      <c r="L37" s="61"/>
      <c r="M37" s="85"/>
    </row>
    <row r="38" spans="1:13" ht="13.5" customHeight="1" x14ac:dyDescent="0.2">
      <c r="A38" s="84"/>
      <c r="B38" s="132" t="str">
        <f>""&amp;Deflatores!B32</f>
        <v>Manutenção de Documentação de Sistemas Legados</v>
      </c>
      <c r="C38" s="132"/>
      <c r="D38" s="25" t="str">
        <f>""&amp;Deflatores!G32</f>
        <v>MSL</v>
      </c>
      <c r="E38" s="108">
        <f>IF(D38="","",COUNTIF(Funções!C$8:C$631,D38))</f>
        <v>0</v>
      </c>
      <c r="F38" s="109">
        <f>SUMIF(Funções!$C$8:$C$631,Deflatores!G32,Funções!$H$8:$H$631)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>
        <f>IF($L$11&lt;&gt;0,I38/$L$11,"")</f>
        <v>0</v>
      </c>
      <c r="K38" s="61"/>
      <c r="L38" s="61"/>
      <c r="M38" s="85"/>
    </row>
    <row r="39" spans="1:13" ht="13.5" customHeight="1" x14ac:dyDescent="0.2">
      <c r="A39" s="84"/>
      <c r="B39" s="132" t="str">
        <f>""&amp;Deflatores!B33</f>
        <v>Verificação de Erros (Sem Documentação de Teste existente)</v>
      </c>
      <c r="C39" s="132"/>
      <c r="D39" s="25" t="str">
        <f>""&amp;Deflatores!G33</f>
        <v>VES</v>
      </c>
      <c r="E39" s="108">
        <f>IF(D39="","",COUNTIF(Funções!C$8:C$631,D39))</f>
        <v>0</v>
      </c>
      <c r="F39" s="109">
        <f>SUMIF(Funções!$C$8:$C$631,Deflatores!G33,Funções!$H$8:$H$631)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>
        <f>IF($L$11&lt;&gt;0,I39/$L$11,"")</f>
        <v>0</v>
      </c>
      <c r="K39" s="61"/>
      <c r="L39" s="61"/>
      <c r="M39" s="85"/>
    </row>
    <row r="40" spans="1:13" ht="13.5" customHeight="1" x14ac:dyDescent="0.2">
      <c r="A40" s="84"/>
      <c r="B40" s="132" t="str">
        <f>""&amp;Deflatores!B34</f>
        <v>Verificação de Erros (Com Documentação de Teste existente)</v>
      </c>
      <c r="C40" s="132"/>
      <c r="D40" s="25" t="str">
        <f>""&amp;Deflatores!G34</f>
        <v>VEC</v>
      </c>
      <c r="E40" s="108">
        <f>IF(D40="","",COUNTIF(Funções!C$8:C$631,D40))</f>
        <v>0</v>
      </c>
      <c r="F40" s="109">
        <f>SUMIF(Funções!$C$8:$C$631,Deflatores!G34,Funções!$H$8:$H$631)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>
        <f>IF($L$11&lt;&gt;0,I40/$L$11,"")</f>
        <v>0</v>
      </c>
      <c r="K40" s="61"/>
      <c r="L40" s="61"/>
      <c r="M40" s="85"/>
    </row>
    <row r="41" spans="1:13" ht="13.5" customHeight="1" x14ac:dyDescent="0.2">
      <c r="A41" s="84"/>
      <c r="B41" s="132" t="str">
        <f>""&amp;Deflatores!B35</f>
        <v>Pontos de Função de Teste</v>
      </c>
      <c r="C41" s="132"/>
      <c r="D41" s="25" t="str">
        <f>""&amp;Deflatores!G35</f>
        <v>PFT</v>
      </c>
      <c r="E41" s="108">
        <f>IF(D41="","",COUNTIF(Funções!C$8:C$631,D41))</f>
        <v>0</v>
      </c>
      <c r="F41" s="109">
        <f>SUMIF(Funções!$C$8:$C$631,Deflatores!G35,Funções!$H$8:$H$631)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>
        <f>IF($L$11&lt;&gt;0,I41/$L$11,"")</f>
        <v>0</v>
      </c>
      <c r="K41" s="61"/>
      <c r="L41" s="61"/>
      <c r="M41" s="85"/>
    </row>
    <row r="42" spans="1:13" ht="13.5" customHeight="1" x14ac:dyDescent="0.2">
      <c r="A42" s="84"/>
      <c r="B42" s="132" t="str">
        <f>""&amp;Deflatores!B36</f>
        <v>Componente Interno Reusável</v>
      </c>
      <c r="C42" s="132"/>
      <c r="D42" s="25" t="str">
        <f>""&amp;Deflatores!G36</f>
        <v>CIR</v>
      </c>
      <c r="E42" s="108">
        <f>IF(D42="","",COUNTIF(Funções!C$8:C$631,D42))</f>
        <v>0</v>
      </c>
      <c r="F42" s="109">
        <f>SUMIF(Funções!$C$8:$C$631,Deflatores!G36,Funções!$H$8:$H$631)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>
        <f t="shared" si="0"/>
        <v>0</v>
      </c>
      <c r="K42" s="61"/>
      <c r="L42" s="61"/>
      <c r="M42" s="85"/>
    </row>
    <row r="43" spans="1:13" ht="13.5" customHeight="1" x14ac:dyDescent="0.2">
      <c r="A43" s="84"/>
      <c r="B43" s="132" t="str">
        <f>""&amp;Deflatores!B37</f>
        <v/>
      </c>
      <c r="C43" s="132"/>
      <c r="D43" s="25" t="str">
        <f>""&amp;Deflatores!G37</f>
        <v xml:space="preserve">           .</v>
      </c>
      <c r="E43" s="108">
        <f>IF(D43="","",COUNTIF(Funções!C$8:C$631,D43))</f>
        <v>0</v>
      </c>
      <c r="F43" s="109">
        <f>SUMIF(Funções!$C$8:$C$631,Deflatores!G37,Funções!$H$8:$H$631)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>
        <f t="shared" si="0"/>
        <v>0</v>
      </c>
      <c r="K43" s="61"/>
      <c r="L43" s="61"/>
      <c r="M43" s="85"/>
    </row>
    <row r="44" spans="1:13" ht="13.5" customHeight="1" x14ac:dyDescent="0.2">
      <c r="A44" s="84"/>
      <c r="B44" s="132" t="str">
        <f>""&amp;Deflatores!B38</f>
        <v/>
      </c>
      <c r="C44" s="132"/>
      <c r="D44" s="25" t="str">
        <f>""&amp;Deflatores!G38</f>
        <v xml:space="preserve">           .</v>
      </c>
      <c r="E44" s="108">
        <f>IF(D44="","",COUNTIF(Funções!C$8:C$631,D44))</f>
        <v>0</v>
      </c>
      <c r="F44" s="109">
        <f>SUMIF(Funções!$C$8:$C$631,Deflatores!G38,Funções!$H$8:$H$631)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>
        <f t="shared" si="0"/>
        <v>0</v>
      </c>
      <c r="K44" s="61"/>
      <c r="L44" s="61"/>
      <c r="M44" s="85"/>
    </row>
    <row r="45" spans="1:13" ht="13.5" x14ac:dyDescent="0.2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25">
      <c r="A46" s="84"/>
      <c r="B46" s="172" t="s">
        <v>145</v>
      </c>
      <c r="C46" s="172"/>
      <c r="D46" s="172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25">
      <c r="A47" s="84"/>
      <c r="B47" s="132" t="str">
        <f>""&amp;Deflatores!B42</f>
        <v>Páginas Estáticas</v>
      </c>
      <c r="C47" s="132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>
        <f t="shared" ref="J47:J69" si="2">IF(ISNUMBER(I47),IF($L$11&lt;&gt;0,I47/$L$11,""),"")</f>
        <v>0</v>
      </c>
      <c r="K47" s="61"/>
      <c r="L47" s="61"/>
      <c r="M47" s="85"/>
    </row>
    <row r="48" spans="1:13" ht="13.5" customHeight="1" x14ac:dyDescent="0.25">
      <c r="A48" s="84"/>
      <c r="B48" s="132" t="str">
        <f>""&amp;Deflatores!B43</f>
        <v>Manutenção Cosmética (atrelada a algo não funcional)</v>
      </c>
      <c r="C48" s="132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>
        <f t="shared" si="2"/>
        <v>0</v>
      </c>
      <c r="K48" s="61"/>
      <c r="L48" s="61"/>
      <c r="M48" s="85"/>
    </row>
    <row r="49" spans="1:13" ht="13.5" x14ac:dyDescent="0.25">
      <c r="A49" s="84"/>
      <c r="B49" s="132" t="str">
        <f>""&amp;Deflatores!B44</f>
        <v>Dados de Código</v>
      </c>
      <c r="C49" s="132"/>
      <c r="D49" s="38" t="str">
        <f>""&amp;Deflatores!G44</f>
        <v>DC</v>
      </c>
      <c r="E49" s="39">
        <f>Deflatores!J44</f>
        <v>0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>
        <f t="shared" si="2"/>
        <v>0</v>
      </c>
      <c r="K49" s="61"/>
      <c r="L49" s="61"/>
      <c r="M49" s="85"/>
    </row>
    <row r="50" spans="1:13" ht="13.5" x14ac:dyDescent="0.25">
      <c r="A50" s="84"/>
      <c r="B50" s="132" t="str">
        <f>""&amp;Deflatores!B45</f>
        <v/>
      </c>
      <c r="C50" s="132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25">
      <c r="A51" s="84"/>
      <c r="B51" s="132" t="str">
        <f>""&amp;Deflatores!B46</f>
        <v/>
      </c>
      <c r="C51" s="132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25">
      <c r="A52" s="84"/>
      <c r="B52" s="132" t="str">
        <f>""&amp;Deflatores!B47</f>
        <v/>
      </c>
      <c r="C52" s="132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25">
      <c r="A53" s="84"/>
      <c r="B53" s="132" t="str">
        <f>""&amp;Deflatores!B48</f>
        <v/>
      </c>
      <c r="C53" s="132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25">
      <c r="A54" s="84"/>
      <c r="B54" s="132" t="str">
        <f>""&amp;Deflatores!B49</f>
        <v/>
      </c>
      <c r="C54" s="132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25">
      <c r="A55" s="84"/>
      <c r="B55" s="132" t="str">
        <f>""&amp;Deflatores!B50</f>
        <v/>
      </c>
      <c r="C55" s="132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25">
      <c r="A56" s="84"/>
      <c r="B56" s="132" t="str">
        <f>""&amp;Deflatores!B51</f>
        <v/>
      </c>
      <c r="C56" s="132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25">
      <c r="A57" s="84"/>
      <c r="B57" s="132" t="str">
        <f>""&amp;Deflatores!B52</f>
        <v/>
      </c>
      <c r="C57" s="132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25">
      <c r="A58" s="84"/>
      <c r="B58" s="132" t="str">
        <f>""&amp;Deflatores!B53</f>
        <v/>
      </c>
      <c r="C58" s="132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25">
      <c r="A59" s="84"/>
      <c r="B59" s="132" t="str">
        <f>""&amp;Deflatores!B54</f>
        <v/>
      </c>
      <c r="C59" s="132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25">
      <c r="A60" s="84"/>
      <c r="B60" s="132" t="str">
        <f>""&amp;Deflatores!B55</f>
        <v/>
      </c>
      <c r="C60" s="132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25">
      <c r="A61" s="84"/>
      <c r="B61" s="132" t="str">
        <f>""&amp;Deflatores!B56</f>
        <v/>
      </c>
      <c r="C61" s="132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25">
      <c r="A62" s="84"/>
      <c r="B62" s="132" t="str">
        <f>""&amp;Deflatores!B57</f>
        <v/>
      </c>
      <c r="C62" s="132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25">
      <c r="A63" s="84"/>
      <c r="B63" s="132" t="str">
        <f>""&amp;Deflatores!B58</f>
        <v/>
      </c>
      <c r="C63" s="132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25">
      <c r="A64" s="84"/>
      <c r="B64" s="132" t="str">
        <f>""&amp;Deflatores!B59</f>
        <v/>
      </c>
      <c r="C64" s="132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25">
      <c r="A65" s="84"/>
      <c r="B65" s="132" t="str">
        <f>""&amp;Deflatores!B60</f>
        <v/>
      </c>
      <c r="C65" s="132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25">
      <c r="A66" s="84"/>
      <c r="B66" s="132" t="str">
        <f>""&amp;Deflatores!B61</f>
        <v/>
      </c>
      <c r="C66" s="132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25">
      <c r="A67" s="84"/>
      <c r="B67" s="132" t="str">
        <f>""&amp;Deflatores!B62</f>
        <v/>
      </c>
      <c r="C67" s="132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25">
      <c r="A68" s="84"/>
      <c r="B68" s="132" t="str">
        <f>""&amp;Deflatores!B63</f>
        <v/>
      </c>
      <c r="C68" s="132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25">
      <c r="A69" s="84"/>
      <c r="B69" s="132" t="str">
        <f>""&amp;Deflatores!B64</f>
        <v/>
      </c>
      <c r="C69" s="132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2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16:C16"/>
    <mergeCell ref="B18:C18"/>
    <mergeCell ref="B19:C19"/>
    <mergeCell ref="B22:C22"/>
    <mergeCell ref="B17:C17"/>
    <mergeCell ref="B21:C21"/>
    <mergeCell ref="B20:C20"/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Sistemas;Jonathas Gomes Marques</dc:creator>
  <cp:lastModifiedBy>Jonathas Gomes Marques</cp:lastModifiedBy>
  <cp:lastPrinted>2022-06-27T17:14:12Z</cp:lastPrinted>
  <dcterms:created xsi:type="dcterms:W3CDTF">2015-06-26T19:24:40Z</dcterms:created>
  <dcterms:modified xsi:type="dcterms:W3CDTF">2023-12-12T14:58:57Z</dcterms:modified>
</cp:coreProperties>
</file>