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drawings/drawing2.xml" ContentType="application/vnd.openxmlformats-officedocument.drawing+xml"/>
  <Override PartName="/xl/timelines/timeline2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72160\Desktop\Jonathas\Alura\excel_vba\4\"/>
    </mc:Choice>
  </mc:AlternateContent>
  <xr:revisionPtr revIDLastSave="0" documentId="13_ncr:1_{A4A87CBD-F8AE-465A-9023-ACB17038B2E3}" xr6:coauthVersionLast="47" xr6:coauthVersionMax="47" xr10:uidLastSave="{00000000-0000-0000-0000-000000000000}"/>
  <bookViews>
    <workbookView xWindow="-120" yWindow="-120" windowWidth="20730" windowHeight="11160" activeTab="2" xr2:uid="{B673A230-CF2B-4926-840F-06DAC6DEF54A}"/>
  </bookViews>
  <sheets>
    <sheet name="Controle de Entregas" sheetId="3" r:id="rId1"/>
    <sheet name="Valor dos Contrato" sheetId="5" r:id="rId2"/>
    <sheet name="DASHBOARD" sheetId="6" r:id="rId3"/>
  </sheets>
  <definedNames>
    <definedName name="NativeTimeline_Data_Contrato">#N/A</definedName>
    <definedName name="SegmentaçãodeDados_Cliente">#N/A</definedName>
    <definedName name="SituacaoChegada">'Controle de Entregas'!$L$1:$L$29</definedName>
    <definedName name="situacaochegada2">'Controle de Entregas'!$M$2:$M$29</definedName>
    <definedName name="SituacaoPartida">'Controle de Entregas'!$J$1:$J$29</definedName>
    <definedName name="tabelaEntrega">'Controle de Entregas'!$A$1:$M$29</definedName>
  </definedNames>
  <calcPr calcId="191029"/>
  <pivotCaches>
    <pivotCache cacheId="16" r:id="rId4"/>
    <pivotCache cacheId="17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7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E15" i="6" l="1"/>
  <c r="BE9" i="6"/>
  <c r="AL15" i="6"/>
  <c r="AL9" i="6"/>
  <c r="S15" i="6"/>
  <c r="S9" i="6"/>
  <c r="AU9" i="6"/>
  <c r="AU3" i="6"/>
  <c r="BE3" i="6"/>
  <c r="AB9" i="6"/>
  <c r="AB3" i="6"/>
  <c r="AL3" i="6"/>
  <c r="S3" i="6"/>
  <c r="I9" i="6"/>
  <c r="I3" i="6"/>
  <c r="AU15" i="6" l="1"/>
  <c r="AB15" i="6"/>
  <c r="I15" i="6"/>
</calcChain>
</file>

<file path=xl/sharedStrings.xml><?xml version="1.0" encoding="utf-8"?>
<sst xmlns="http://schemas.openxmlformats.org/spreadsheetml/2006/main" count="279" uniqueCount="55">
  <si>
    <t>Cliente</t>
  </si>
  <si>
    <t>Carga</t>
  </si>
  <si>
    <t>Data Contrato</t>
  </si>
  <si>
    <t>Status do Contrato</t>
  </si>
  <si>
    <t>Livraria Várias Letras</t>
  </si>
  <si>
    <t>Livros</t>
  </si>
  <si>
    <t>Tipo de Veículo</t>
  </si>
  <si>
    <t>Origem</t>
  </si>
  <si>
    <t>Data de Saída</t>
  </si>
  <si>
    <t>Destino</t>
  </si>
  <si>
    <t>Data de Chegada</t>
  </si>
  <si>
    <t>Situação da Chegada</t>
  </si>
  <si>
    <t>Situação da Partida</t>
  </si>
  <si>
    <t>Valor do Contrato</t>
  </si>
  <si>
    <t>Figrorífico Muito Frio</t>
  </si>
  <si>
    <t>Tecnologia Antiga</t>
  </si>
  <si>
    <t>Eletrônicos Magazine Suíça</t>
  </si>
  <si>
    <t>Papelaria Sem Papel</t>
  </si>
  <si>
    <t>Encerrado</t>
  </si>
  <si>
    <t>Aberto</t>
  </si>
  <si>
    <t>Insumos</t>
  </si>
  <si>
    <t>Peso (Kg)</t>
  </si>
  <si>
    <t>Utilitário Pequeno</t>
  </si>
  <si>
    <t>MG</t>
  </si>
  <si>
    <t>Finalizada - Em Dia</t>
  </si>
  <si>
    <t>Finalizada - Atrasada</t>
  </si>
  <si>
    <t>Em Aberto - Atrasada</t>
  </si>
  <si>
    <t>SP</t>
  </si>
  <si>
    <t>RJ</t>
  </si>
  <si>
    <t>Carne Congelada</t>
  </si>
  <si>
    <t>MT</t>
  </si>
  <si>
    <t>Caminhão Frigorífico</t>
  </si>
  <si>
    <t>Informática</t>
  </si>
  <si>
    <t>TVs</t>
  </si>
  <si>
    <t>Celulares</t>
  </si>
  <si>
    <t>Linha Branca</t>
  </si>
  <si>
    <t>Caminhão Baú</t>
  </si>
  <si>
    <t>AM</t>
  </si>
  <si>
    <t>BA</t>
  </si>
  <si>
    <t>Artigos de Papelaria</t>
  </si>
  <si>
    <t>Rótulos de Linha</t>
  </si>
  <si>
    <t>Total Geral</t>
  </si>
  <si>
    <t>Soma de Valor do Contrato</t>
  </si>
  <si>
    <t>Soma de Peso (Kg)</t>
  </si>
  <si>
    <t>Contagem de Destino</t>
  </si>
  <si>
    <t>Total Kg Transportado</t>
  </si>
  <si>
    <t>LOGÍSTICA DE ENTREGA POR PERÍODO</t>
  </si>
  <si>
    <t>Viagens</t>
  </si>
  <si>
    <t>Média de Peso</t>
  </si>
  <si>
    <t>Valor Total dos Contratos</t>
  </si>
  <si>
    <t>Partidas Atrasadas</t>
  </si>
  <si>
    <t>Viagens em Aberto</t>
  </si>
  <si>
    <t>PAINEL DE LOGÍSTICA</t>
  </si>
  <si>
    <t>PAINEL DE VEÍCULO</t>
  </si>
  <si>
    <t>PAINEL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</si>
</sst>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3" fillId="0" borderId="13" xfId="0" applyNumberFormat="1" applyFont="1" applyBorder="1" applyAlignment="1">
      <alignment horizontal="center" vertical="center"/>
    </xf>
    <xf numFmtId="2" fontId="3" fillId="0" borderId="14" xfId="0" applyNumberFormat="1" applyFont="1" applyBorder="1" applyAlignment="1">
      <alignment horizontal="center" vertical="center"/>
    </xf>
    <xf numFmtId="44" fontId="3" fillId="0" borderId="13" xfId="1" applyFont="1" applyBorder="1" applyAlignment="1">
      <alignment horizontal="center" vertical="center"/>
    </xf>
    <xf numFmtId="44" fontId="3" fillId="0" borderId="14" xfId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textRotation="90"/>
    </xf>
    <xf numFmtId="0" fontId="5" fillId="0" borderId="13" xfId="0" applyFont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textRotation="9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microsoft.com/office/2011/relationships/timelineCache" Target="timelineCaches/timelineCach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[Controle+de+Rotas+RSabino+Transportes+(inicio+aula+1).xlsx]Valor dos Contrato!Tabela dinâmica2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'Valor dos Contrato'!$C$12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'Valor dos Contrato'!$B$13:$B$16</c:f>
              <c:strCache>
                <c:ptCount val="3"/>
                <c:pt idx="0">
                  <c:v>Caminhão Baú</c:v>
                </c:pt>
                <c:pt idx="1">
                  <c:v>Caminhão Frigorífico</c:v>
                </c:pt>
                <c:pt idx="2">
                  <c:v>Utilitário Pequeno</c:v>
                </c:pt>
              </c:strCache>
            </c:strRef>
          </c:cat>
          <c:val>
            <c:numRef>
              <c:f>'Valor dos Contrato'!$C$13:$C$16</c:f>
              <c:numCache>
                <c:formatCode>General</c:formatCode>
                <c:ptCount val="3"/>
                <c:pt idx="0">
                  <c:v>5316.2790697674418</c:v>
                </c:pt>
                <c:pt idx="1">
                  <c:v>8330.1311953352779</c:v>
                </c:pt>
                <c:pt idx="2">
                  <c:v>11508.056453923184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79-4081-BA21-9D783B23B7D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[Controle+de+Rotas+RSabino+Transportes+(inicio+aula+1).xlsx]Valor dos Contrato!Tabela dinâmica3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'Valor dos Contrato'!$F$12</c:f>
              <c:strCache>
                <c:ptCount val="1"/>
                <c:pt idx="0">
                  <c:v>Soma de Peso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'Valor dos Contrato'!$E$13:$E$21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'Valor dos Contrato'!$F$13:$F$21</c:f>
              <c:numCache>
                <c:formatCode>General</c:formatCode>
                <c:ptCount val="8"/>
                <c:pt idx="0">
                  <c:v>182</c:v>
                </c:pt>
                <c:pt idx="1">
                  <c:v>1193</c:v>
                </c:pt>
                <c:pt idx="2">
                  <c:v>5</c:v>
                </c:pt>
                <c:pt idx="3">
                  <c:v>55</c:v>
                </c:pt>
                <c:pt idx="4">
                  <c:v>76</c:v>
                </c:pt>
                <c:pt idx="5">
                  <c:v>1270</c:v>
                </c:pt>
                <c:pt idx="6">
                  <c:v>39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D9-4680-AC42-2686009D4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3440"/>
        <c:axId val="665956064"/>
      </c:barChart>
      <c:lineChart>
        <c:grouping val="standard"/>
        <c:varyColors val="0"/>
        <c:ser>
          <c:idx val="1"/>
          <c:order val="1"/>
          <c:tx>
            <c:strRef>
              <c:f>'Valor dos Contrato'!$G$12</c:f>
              <c:strCache>
                <c:ptCount val="1"/>
                <c:pt idx="0">
                  <c:v>Contagem de Destino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'Valor dos Contrato'!$E$13:$E$21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'Valor dos Contrato'!$G$13:$G$21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D9-4680-AC42-2686009D4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030416"/>
        <c:axId val="556031400"/>
      </c:lineChart>
      <c:catAx>
        <c:axId val="6659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956064"/>
        <c:crosses val="autoZero"/>
        <c:auto val="1"/>
        <c:lblAlgn val="ctr"/>
        <c:lblOffset val="100"/>
        <c:noMultiLvlLbl val="0"/>
      </c:catAx>
      <c:valAx>
        <c:axId val="6659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953440"/>
        <c:crosses val="autoZero"/>
        <c:crossBetween val="between"/>
      </c:valAx>
      <c:valAx>
        <c:axId val="5560314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6030416"/>
        <c:crosses val="max"/>
        <c:crossBetween val="between"/>
      </c:valAx>
      <c:catAx>
        <c:axId val="556030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603140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[Controle+de+Rotas+RSabino+Transportes+(inicio+aula+1).xlsx]Valor dos Contrato!Tabela dinâmica2</c:name>
    <c:fmtId val="46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'Valor dos Contrato'!$C$12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A5-49D6-AFB8-8E04F8B30EC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A5-49D6-AFB8-8E04F8B30EC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A5-49D6-AFB8-8E04F8B30E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'Valor dos Contrato'!$B$13:$B$16</c:f>
              <c:strCache>
                <c:ptCount val="3"/>
                <c:pt idx="0">
                  <c:v>Caminhão Baú</c:v>
                </c:pt>
                <c:pt idx="1">
                  <c:v>Caminhão Frigorífico</c:v>
                </c:pt>
                <c:pt idx="2">
                  <c:v>Utilitário Pequeno</c:v>
                </c:pt>
              </c:strCache>
            </c:strRef>
          </c:cat>
          <c:val>
            <c:numRef>
              <c:f>'Valor dos Contrato'!$C$13:$C$16</c:f>
              <c:numCache>
                <c:formatCode>General</c:formatCode>
                <c:ptCount val="3"/>
                <c:pt idx="0">
                  <c:v>5316.2790697674418</c:v>
                </c:pt>
                <c:pt idx="1">
                  <c:v>8330.1311953352779</c:v>
                </c:pt>
                <c:pt idx="2">
                  <c:v>11508.056453923184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A5-49D6-AFB8-8E04F8B30E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[Controle+de+Rotas+RSabino+Transportes+(inicio+aula+1).xlsx]Valor dos Contrato!Tabela dinâmica3</c:name>
    <c:fmtId val="23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'Valor dos Contrato'!$F$12</c:f>
              <c:strCache>
                <c:ptCount val="1"/>
                <c:pt idx="0">
                  <c:v>Soma de Peso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'Valor dos Contrato'!$E$13:$E$21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'Valor dos Contrato'!$F$13:$F$21</c:f>
              <c:numCache>
                <c:formatCode>General</c:formatCode>
                <c:ptCount val="8"/>
                <c:pt idx="0">
                  <c:v>182</c:v>
                </c:pt>
                <c:pt idx="1">
                  <c:v>1193</c:v>
                </c:pt>
                <c:pt idx="2">
                  <c:v>5</c:v>
                </c:pt>
                <c:pt idx="3">
                  <c:v>55</c:v>
                </c:pt>
                <c:pt idx="4">
                  <c:v>76</c:v>
                </c:pt>
                <c:pt idx="5">
                  <c:v>1270</c:v>
                </c:pt>
                <c:pt idx="6">
                  <c:v>39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2-497B-9996-2AE1D2CC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3440"/>
        <c:axId val="665956064"/>
      </c:barChart>
      <c:lineChart>
        <c:grouping val="standard"/>
        <c:varyColors val="0"/>
        <c:ser>
          <c:idx val="1"/>
          <c:order val="1"/>
          <c:tx>
            <c:strRef>
              <c:f>'Valor dos Contrato'!$G$12</c:f>
              <c:strCache>
                <c:ptCount val="1"/>
                <c:pt idx="0">
                  <c:v>Contagem de Destino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'Valor dos Contrato'!$E$13:$E$21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'Valor dos Contrato'!$G$13:$G$21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82-497B-9996-2AE1D2CC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030416"/>
        <c:axId val="556031400"/>
      </c:lineChart>
      <c:catAx>
        <c:axId val="6659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956064"/>
        <c:crosses val="autoZero"/>
        <c:auto val="1"/>
        <c:lblAlgn val="ctr"/>
        <c:lblOffset val="100"/>
        <c:noMultiLvlLbl val="0"/>
      </c:catAx>
      <c:valAx>
        <c:axId val="6659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953440"/>
        <c:crosses val="autoZero"/>
        <c:crossBetween val="between"/>
      </c:valAx>
      <c:valAx>
        <c:axId val="5560314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6030416"/>
        <c:crosses val="max"/>
        <c:crossBetween val="between"/>
      </c:valAx>
      <c:catAx>
        <c:axId val="556030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603140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[Controle+de+Rotas+RSabino+Transportes+(inicio+aula+1).xlsx]Valor dos Contrato!Tabela dinâmica2</c:name>
    <c:fmtId val="5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1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  <c:pivotFmt>
        <c:idx val="2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'Valor dos Contrato'!$C$12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5C0-45E3-AC0F-8D4F3E6B84C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5C0-45E3-AC0F-8D4F3E6B84C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5C0-45E3-AC0F-8D4F3E6B84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'Valor dos Contrato'!$B$13:$B$16</c:f>
              <c:strCache>
                <c:ptCount val="3"/>
                <c:pt idx="0">
                  <c:v>Caminhão Baú</c:v>
                </c:pt>
                <c:pt idx="1">
                  <c:v>Caminhão Frigorífico</c:v>
                </c:pt>
                <c:pt idx="2">
                  <c:v>Utilitário Pequeno</c:v>
                </c:pt>
              </c:strCache>
            </c:strRef>
          </c:cat>
          <c:val>
            <c:numRef>
              <c:f>'Valor dos Contrato'!$C$13:$C$16</c:f>
              <c:numCache>
                <c:formatCode>General</c:formatCode>
                <c:ptCount val="3"/>
                <c:pt idx="0">
                  <c:v>5316.2790697674418</c:v>
                </c:pt>
                <c:pt idx="1">
                  <c:v>8330.1311953352779</c:v>
                </c:pt>
                <c:pt idx="2">
                  <c:v>11508.056453923184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C0-45E3-AC0F-8D4F3E6B84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[Controle+de+Rotas+RSabino+Transportes+(inicio+aula+1).xlsx]Valor dos Contrato!Tabela dinâmica3</c:name>
    <c:fmtId val="28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1587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'Valor dos Contrato'!$F$12</c:f>
              <c:strCache>
                <c:ptCount val="1"/>
                <c:pt idx="0">
                  <c:v>Soma de Peso (Kg)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'Valor dos Contrato'!$E$13:$E$21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'Valor dos Contrato'!$F$13:$F$21</c:f>
              <c:numCache>
                <c:formatCode>General</c:formatCode>
                <c:ptCount val="8"/>
                <c:pt idx="0">
                  <c:v>182</c:v>
                </c:pt>
                <c:pt idx="1">
                  <c:v>1193</c:v>
                </c:pt>
                <c:pt idx="2">
                  <c:v>5</c:v>
                </c:pt>
                <c:pt idx="3">
                  <c:v>55</c:v>
                </c:pt>
                <c:pt idx="4">
                  <c:v>76</c:v>
                </c:pt>
                <c:pt idx="5">
                  <c:v>1270</c:v>
                </c:pt>
                <c:pt idx="6">
                  <c:v>39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C-4BDB-B720-180630918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953440"/>
        <c:axId val="665956064"/>
      </c:barChart>
      <c:lineChart>
        <c:grouping val="standard"/>
        <c:varyColors val="0"/>
        <c:ser>
          <c:idx val="1"/>
          <c:order val="1"/>
          <c:tx>
            <c:strRef>
              <c:f>'Valor dos Contrato'!$G$12</c:f>
              <c:strCache>
                <c:ptCount val="1"/>
                <c:pt idx="0">
                  <c:v>Contagem de Destino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'Valor dos Contrato'!$E$13:$E$21</c:f>
              <c:strCache>
                <c:ptCount val="8"/>
                <c:pt idx="0">
                  <c:v>Artigos de Papelaria</c:v>
                </c:pt>
                <c:pt idx="1">
                  <c:v>Carne Congelada</c:v>
                </c:pt>
                <c:pt idx="2">
                  <c:v>Celulares</c:v>
                </c:pt>
                <c:pt idx="3">
                  <c:v>Informática</c:v>
                </c:pt>
                <c:pt idx="4">
                  <c:v>Insumos</c:v>
                </c:pt>
                <c:pt idx="5">
                  <c:v>Linha Branca</c:v>
                </c:pt>
                <c:pt idx="6">
                  <c:v>Livros</c:v>
                </c:pt>
                <c:pt idx="7">
                  <c:v>TVs</c:v>
                </c:pt>
              </c:strCache>
            </c:strRef>
          </c:cat>
          <c:val>
            <c:numRef>
              <c:f>'Valor dos Contrato'!$G$13:$G$21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C-4BDB-B720-1806309186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030416"/>
        <c:axId val="556031400"/>
      </c:lineChart>
      <c:catAx>
        <c:axId val="6659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956064"/>
        <c:crosses val="autoZero"/>
        <c:auto val="1"/>
        <c:lblAlgn val="ctr"/>
        <c:lblOffset val="100"/>
        <c:noMultiLvlLbl val="0"/>
      </c:catAx>
      <c:valAx>
        <c:axId val="6659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65953440"/>
        <c:crosses val="autoZero"/>
        <c:crossBetween val="between"/>
      </c:valAx>
      <c:valAx>
        <c:axId val="55603140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6030416"/>
        <c:crosses val="max"/>
        <c:crossBetween val="between"/>
      </c:valAx>
      <c:catAx>
        <c:axId val="556030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603140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0</xdr:row>
      <xdr:rowOff>123824</xdr:rowOff>
    </xdr:from>
    <xdr:to>
      <xdr:col>6</xdr:col>
      <xdr:colOff>1311088</xdr:colOff>
      <xdr:row>10</xdr:row>
      <xdr:rowOff>38099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Contrato">
              <a:extLst>
                <a:ext uri="{FF2B5EF4-FFF2-40B4-BE49-F238E27FC236}">
                  <a16:creationId xmlns:a16="http://schemas.microsoft.com/office/drawing/2014/main" id="{8071D1BE-0FA1-73C3-BF1D-0DB669C6AD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Contra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8204" y="123824"/>
              <a:ext cx="4897531" cy="1819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222998</xdr:colOff>
      <xdr:row>0</xdr:row>
      <xdr:rowOff>120463</xdr:rowOff>
    </xdr:from>
    <xdr:to>
      <xdr:col>2</xdr:col>
      <xdr:colOff>471769</xdr:colOff>
      <xdr:row>10</xdr:row>
      <xdr:rowOff>56029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Cliente">
              <a:extLst>
                <a:ext uri="{FF2B5EF4-FFF2-40B4-BE49-F238E27FC236}">
                  <a16:creationId xmlns:a16="http://schemas.microsoft.com/office/drawing/2014/main" id="{32FA08F4-2363-D0F6-9368-662BE7B768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2998" y="120463"/>
              <a:ext cx="1828800" cy="18405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1352549</xdr:colOff>
      <xdr:row>1</xdr:row>
      <xdr:rowOff>5321</xdr:rowOff>
    </xdr:from>
    <xdr:to>
      <xdr:col>17</xdr:col>
      <xdr:colOff>600074</xdr:colOff>
      <xdr:row>18</xdr:row>
      <xdr:rowOff>180974</xdr:rowOff>
    </xdr:to>
    <xdr:graphicFrame macro="">
      <xdr:nvGraphicFramePr>
        <xdr:cNvPr id="2" name="Gráfico 6">
          <a:extLst>
            <a:ext uri="{FF2B5EF4-FFF2-40B4-BE49-F238E27FC236}">
              <a16:creationId xmlns:a16="http://schemas.microsoft.com/office/drawing/2014/main" id="{603C8848-E801-7433-9EAD-8F6E5EFBF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14286</xdr:rowOff>
    </xdr:from>
    <xdr:to>
      <xdr:col>7</xdr:col>
      <xdr:colOff>590549</xdr:colOff>
      <xdr:row>18</xdr:row>
      <xdr:rowOff>171449</xdr:rowOff>
    </xdr:to>
    <xdr:graphicFrame macro="">
      <xdr:nvGraphicFramePr>
        <xdr:cNvPr id="3" name="Gráfico 5">
          <a:extLst>
            <a:ext uri="{FF2B5EF4-FFF2-40B4-BE49-F238E27FC236}">
              <a16:creationId xmlns:a16="http://schemas.microsoft.com/office/drawing/2014/main" id="{94759507-0D29-A0F2-A87C-8379D1445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19</xdr:row>
      <xdr:rowOff>9525</xdr:rowOff>
    </xdr:from>
    <xdr:to>
      <xdr:col>18</xdr:col>
      <xdr:colOff>2163537</xdr:colOff>
      <xdr:row>24</xdr:row>
      <xdr:rowOff>171450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Data Contrato 1">
              <a:extLst>
                <a:ext uri="{FF2B5EF4-FFF2-40B4-BE49-F238E27FC236}">
                  <a16:creationId xmlns:a16="http://schemas.microsoft.com/office/drawing/2014/main" id="{CA2D6521-1C7F-B2BF-CA94-E88EB961CF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 Contra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136" y="3732934"/>
              <a:ext cx="12398583" cy="1114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  <xdr:twoCellAnchor>
    <xdr:from>
      <xdr:col>28</xdr:col>
      <xdr:colOff>34637</xdr:colOff>
      <xdr:row>1</xdr:row>
      <xdr:rowOff>17318</xdr:rowOff>
    </xdr:from>
    <xdr:to>
      <xdr:col>36</xdr:col>
      <xdr:colOff>571500</xdr:colOff>
      <xdr:row>18</xdr:row>
      <xdr:rowOff>190500</xdr:rowOff>
    </xdr:to>
    <xdr:graphicFrame macro="">
      <xdr:nvGraphicFramePr>
        <xdr:cNvPr id="11" name="Gráfico 6">
          <a:extLst>
            <a:ext uri="{FF2B5EF4-FFF2-40B4-BE49-F238E27FC236}">
              <a16:creationId xmlns:a16="http://schemas.microsoft.com/office/drawing/2014/main" id="{40B744CD-3E5C-4DEB-90F5-EEB8353B0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1</xdr:row>
      <xdr:rowOff>14286</xdr:rowOff>
    </xdr:from>
    <xdr:to>
      <xdr:col>26</xdr:col>
      <xdr:colOff>590549</xdr:colOff>
      <xdr:row>18</xdr:row>
      <xdr:rowOff>171449</xdr:rowOff>
    </xdr:to>
    <xdr:graphicFrame macro="">
      <xdr:nvGraphicFramePr>
        <xdr:cNvPr id="12" name="Gráfico 5">
          <a:extLst>
            <a:ext uri="{FF2B5EF4-FFF2-40B4-BE49-F238E27FC236}">
              <a16:creationId xmlns:a16="http://schemas.microsoft.com/office/drawing/2014/main" id="{B731C74B-99A8-4724-95D3-88177A64F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46</xdr:col>
      <xdr:colOff>2095500</xdr:colOff>
      <xdr:row>1</xdr:row>
      <xdr:rowOff>5321</xdr:rowOff>
    </xdr:from>
    <xdr:to>
      <xdr:col>55</xdr:col>
      <xdr:colOff>588819</xdr:colOff>
      <xdr:row>18</xdr:row>
      <xdr:rowOff>180974</xdr:rowOff>
    </xdr:to>
    <xdr:graphicFrame macro="">
      <xdr:nvGraphicFramePr>
        <xdr:cNvPr id="13" name="Gráfico 6">
          <a:extLst>
            <a:ext uri="{FF2B5EF4-FFF2-40B4-BE49-F238E27FC236}">
              <a16:creationId xmlns:a16="http://schemas.microsoft.com/office/drawing/2014/main" id="{DD0DDC78-9C85-43E6-A051-27D6D45AF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39</xdr:col>
      <xdr:colOff>0</xdr:colOff>
      <xdr:row>1</xdr:row>
      <xdr:rowOff>14286</xdr:rowOff>
    </xdr:from>
    <xdr:to>
      <xdr:col>45</xdr:col>
      <xdr:colOff>590549</xdr:colOff>
      <xdr:row>18</xdr:row>
      <xdr:rowOff>171449</xdr:rowOff>
    </xdr:to>
    <xdr:graphicFrame macro="">
      <xdr:nvGraphicFramePr>
        <xdr:cNvPr id="14" name="Gráfico 5">
          <a:extLst>
            <a:ext uri="{FF2B5EF4-FFF2-40B4-BE49-F238E27FC236}">
              <a16:creationId xmlns:a16="http://schemas.microsoft.com/office/drawing/2014/main" id="{53810171-7FE0-45BA-9DB6-98B3AE900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s Farias De Crvalho" refreshedDate="44810.89189421296" createdVersion="8" refreshedVersion="8" minRefreshableVersion="3" recordCount="28" xr:uid="{9F5C11F9-4E09-4E3E-B273-569333584C19}">
  <cacheSource type="worksheet">
    <worksheetSource name="tabelaEntrega"/>
  </cacheSource>
  <cacheFields count="13">
    <cacheField name="Cliente" numFmtId="0">
      <sharedItems count="5">
        <s v="Livraria Várias Letras"/>
        <s v="Figrorífico Muito Frio"/>
        <s v="Tecnologia Antiga"/>
        <s v="Eletrônicos Magazine Suíça"/>
        <s v="Papelaria Sem Papel"/>
      </sharedItems>
    </cacheField>
    <cacheField name="Data Contrato" numFmtId="14">
      <sharedItems containsSemiMixedTypes="0" containsNonDate="0" containsDate="1" containsString="0" minDate="2019-03-01T00:00:00" maxDate="2020-01-23T00:00:00" count="27">
        <d v="2019-03-01T00:00:00"/>
        <d v="2019-04-15T00:00:00"/>
        <d v="2019-04-20T00:00:00"/>
        <d v="2019-10-06T00:00:00"/>
        <d v="2019-11-10T00:00:00"/>
        <d v="2019-12-11T00:00:00"/>
        <d v="2019-04-02T00:00:00"/>
        <d v="2019-05-03T00:00:00"/>
        <d v="2019-05-09T00:00:00"/>
        <d v="2019-05-20T00:00:00"/>
        <d v="2019-07-17T00:00:00"/>
        <d v="2019-07-06T00:00:00"/>
        <d v="2019-08-10T00:00:00"/>
        <d v="2019-08-15T00:00:00"/>
        <d v="2019-10-20T00:00:00"/>
        <d v="2019-12-01T00:00:00"/>
        <d v="2020-01-03T00:00:00"/>
        <d v="2020-01-15T00:00:00"/>
        <d v="2019-09-06T00:00:00"/>
        <d v="2019-10-15T00:00:00"/>
        <d v="2019-12-20T00:00:00"/>
        <d v="2019-04-01T00:00:00"/>
        <d v="2019-05-07T00:00:00"/>
        <d v="2019-11-30T00:00:00"/>
        <d v="2019-12-07T00:00:00"/>
        <d v="2020-01-10T00:00:00"/>
        <d v="2020-01-22T00:00:00"/>
      </sharedItems>
    </cacheField>
    <cacheField name="Status do Contrato" numFmtId="0">
      <sharedItems/>
    </cacheField>
    <cacheField name="Valor do Contrato" numFmtId="44">
      <sharedItems containsSemiMixedTypes="0" containsString="0" containsNumber="1" minValue="80" maxValue="2395"/>
    </cacheField>
    <cacheField name="Carga" numFmtId="0">
      <sharedItems count="8">
        <s v="Insumos"/>
        <s v="Livros"/>
        <s v="Carne Congelada"/>
        <s v="Informática"/>
        <s v="TVs"/>
        <s v="Celulares"/>
        <s v="Linha Branca"/>
        <s v="Artigos de Papelaria"/>
      </sharedItems>
    </cacheField>
    <cacheField name="Peso (Kg)" numFmtId="0">
      <sharedItems containsSemiMixedTypes="0" containsString="0" containsNumber="1" containsInteger="1" minValue="2" maxValue="450"/>
    </cacheField>
    <cacheField name="Tipo de Veículo" numFmtId="0">
      <sharedItems/>
    </cacheField>
    <cacheField name="Origem" numFmtId="0">
      <sharedItems/>
    </cacheField>
    <cacheField name="Data de Saída" numFmtId="14">
      <sharedItems containsSemiMixedTypes="0" containsNonDate="0" containsDate="1" containsString="0" minDate="2019-03-05T00:00:00" maxDate="2020-01-25T00:00:00"/>
    </cacheField>
    <cacheField name="Situação da Partida" numFmtId="0">
      <sharedItems/>
    </cacheField>
    <cacheField name="Destino" numFmtId="0">
      <sharedItems/>
    </cacheField>
    <cacheField name="Data de Chegada" numFmtId="14">
      <sharedItems containsSemiMixedTypes="0" containsNonDate="0" containsDate="1" containsString="0" minDate="2019-01-21T00:00:00" maxDate="2020-01-25T00:00:00"/>
    </cacheField>
    <cacheField name="Situação da Chegada" numFmtId="0">
      <sharedItems/>
    </cacheField>
  </cacheFields>
  <extLst>
    <ext xmlns:x14="http://schemas.microsoft.com/office/spreadsheetml/2009/9/main" uri="{725AE2AE-9491-48be-B2B4-4EB974FC3084}">
      <x14:pivotCacheDefinition pivotCacheId="151345936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thas Farias De Crvalho" refreshedDate="44810.891894328706" createdVersion="8" refreshedVersion="8" minRefreshableVersion="3" recordCount="28" xr:uid="{EBD05D55-EF88-487C-A7C9-341A17221EFA}">
  <cacheSource type="worksheet">
    <worksheetSource ref="A1:M29" sheet="Controle de Entregas"/>
  </cacheSource>
  <cacheFields count="13">
    <cacheField name="Cliente" numFmtId="0">
      <sharedItems count="5">
        <s v="Livraria Várias Letras"/>
        <s v="Figrorífico Muito Frio"/>
        <s v="Tecnologia Antiga"/>
        <s v="Eletrônicos Magazine Suíça"/>
        <s v="Papelaria Sem Papel"/>
      </sharedItems>
    </cacheField>
    <cacheField name="Data Contrato" numFmtId="14">
      <sharedItems containsSemiMixedTypes="0" containsNonDate="0" containsDate="1" containsString="0" minDate="2019-03-01T00:00:00" maxDate="2020-01-23T00:00:00" count="27">
        <d v="2019-03-01T00:00:00"/>
        <d v="2019-04-15T00:00:00"/>
        <d v="2019-04-20T00:00:00"/>
        <d v="2019-10-06T00:00:00"/>
        <d v="2019-11-10T00:00:00"/>
        <d v="2019-12-11T00:00:00"/>
        <d v="2019-04-02T00:00:00"/>
        <d v="2019-05-03T00:00:00"/>
        <d v="2019-05-09T00:00:00"/>
        <d v="2019-05-20T00:00:00"/>
        <d v="2019-07-17T00:00:00"/>
        <d v="2019-07-06T00:00:00"/>
        <d v="2019-08-10T00:00:00"/>
        <d v="2019-08-15T00:00:00"/>
        <d v="2019-10-20T00:00:00"/>
        <d v="2019-12-01T00:00:00"/>
        <d v="2020-01-03T00:00:00"/>
        <d v="2020-01-15T00:00:00"/>
        <d v="2019-09-06T00:00:00"/>
        <d v="2019-10-15T00:00:00"/>
        <d v="2019-12-20T00:00:00"/>
        <d v="2019-04-01T00:00:00"/>
        <d v="2019-05-07T00:00:00"/>
        <d v="2019-11-30T00:00:00"/>
        <d v="2019-12-07T00:00:00"/>
        <d v="2020-01-10T00:00:00"/>
        <d v="2020-01-22T00:00:00"/>
      </sharedItems>
    </cacheField>
    <cacheField name="Status do Contrato" numFmtId="0">
      <sharedItems/>
    </cacheField>
    <cacheField name="Valor do Contrato" numFmtId="44">
      <sharedItems containsSemiMixedTypes="0" containsString="0" containsNumber="1" minValue="80" maxValue="2395"/>
    </cacheField>
    <cacheField name="Carga" numFmtId="0">
      <sharedItems/>
    </cacheField>
    <cacheField name="Peso (Kg)" numFmtId="0">
      <sharedItems containsSemiMixedTypes="0" containsString="0" containsNumber="1" containsInteger="1" minValue="2" maxValue="450"/>
    </cacheField>
    <cacheField name="Tipo de Veículo" numFmtId="0">
      <sharedItems count="3">
        <s v="Utilitário Pequeno"/>
        <s v="Caminhão Frigorífico"/>
        <s v="Caminhão Baú"/>
      </sharedItems>
    </cacheField>
    <cacheField name="Origem" numFmtId="0">
      <sharedItems count="4">
        <s v="MG"/>
        <s v="MT"/>
        <s v="AM"/>
        <s v="SP"/>
      </sharedItems>
    </cacheField>
    <cacheField name="Data de Saída" numFmtId="14">
      <sharedItems containsSemiMixedTypes="0" containsNonDate="0" containsDate="1" containsString="0" minDate="2019-03-05T00:00:00" maxDate="2020-01-25T00:00:00"/>
    </cacheField>
    <cacheField name="Situação da Partida" numFmtId="0">
      <sharedItems/>
    </cacheField>
    <cacheField name="Destino" numFmtId="0">
      <sharedItems/>
    </cacheField>
    <cacheField name="Data de Chegada" numFmtId="14">
      <sharedItems containsSemiMixedTypes="0" containsNonDate="0" containsDate="1" containsString="0" minDate="2019-01-21T00:00:00" maxDate="2020-01-25T00:00:00"/>
    </cacheField>
    <cacheField name="Situação da Chegada" numFmtId="0">
      <sharedItems/>
    </cacheField>
  </cacheFields>
  <extLst>
    <ext xmlns:x14="http://schemas.microsoft.com/office/spreadsheetml/2009/9/main" uri="{725AE2AE-9491-48be-B2B4-4EB974FC3084}">
      <x14:pivotCacheDefinition pivotCacheId="71479906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Encerrado"/>
    <n v="869.32"/>
    <x v="0"/>
    <n v="25"/>
    <s v="Utilitário Pequeno"/>
    <s v="MG"/>
    <d v="2019-03-05T00:00:00"/>
    <s v="Finalizada - Em Dia"/>
    <s v="SP"/>
    <d v="2019-03-05T00:00:00"/>
    <s v="Finalizada - Em Dia"/>
  </r>
  <r>
    <x v="0"/>
    <x v="1"/>
    <s v="Encerrado"/>
    <n v="586.32000000000005"/>
    <x v="1"/>
    <n v="16"/>
    <s v="Utilitário Pequeno"/>
    <s v="MG"/>
    <d v="2019-04-20T00:00:00"/>
    <s v="Finalizada - Em Dia"/>
    <s v="RJ"/>
    <d v="2019-04-20T00:00:00"/>
    <s v="Finalizada - Em Dia"/>
  </r>
  <r>
    <x v="0"/>
    <x v="2"/>
    <s v="Encerrado"/>
    <n v="256.32"/>
    <x v="1"/>
    <n v="9"/>
    <s v="Utilitário Pequeno"/>
    <s v="MG"/>
    <d v="2019-04-20T00:00:00"/>
    <s v="Finalizada - Em Dia"/>
    <s v="RJ"/>
    <d v="2019-04-20T00:00:00"/>
    <s v="Finalizada - Em Dia"/>
  </r>
  <r>
    <x v="0"/>
    <x v="3"/>
    <s v="Encerrado"/>
    <n v="726.32"/>
    <x v="0"/>
    <n v="23"/>
    <s v="Utilitário Pequeno"/>
    <s v="MG"/>
    <d v="2019-10-10T00:00:00"/>
    <s v="Finalizada - Atrasada"/>
    <s v="SP"/>
    <d v="2019-10-10T00:00:00"/>
    <s v="Finalizada - Atrasada"/>
  </r>
  <r>
    <x v="0"/>
    <x v="4"/>
    <s v="Aberto"/>
    <n v="452.12"/>
    <x v="1"/>
    <n v="14"/>
    <s v="Utilitário Pequeno"/>
    <s v="MG"/>
    <d v="2019-12-20T00:00:00"/>
    <s v="Em Aberto - Atrasada"/>
    <s v="SP"/>
    <d v="2019-12-20T00:00:00"/>
    <s v="Em Aberto - Atrasada"/>
  </r>
  <r>
    <x v="0"/>
    <x v="5"/>
    <s v="Aberto"/>
    <n v="956.32"/>
    <x v="0"/>
    <n v="28"/>
    <s v="Utilitário Pequeno"/>
    <s v="MG"/>
    <d v="2019-12-20T00:00:00"/>
    <s v="Em Aberto - Atrasada"/>
    <s v="SP"/>
    <d v="2019-12-20T00:00:00"/>
    <s v="Em Aberto - Atrasada"/>
  </r>
  <r>
    <x v="1"/>
    <x v="6"/>
    <s v="Encerrado"/>
    <n v="2395"/>
    <x v="2"/>
    <n v="343"/>
    <s v="Caminhão Frigorífico"/>
    <s v="MT"/>
    <d v="2019-04-12T00:00:00"/>
    <s v="Finalizada - Em Dia"/>
    <s v="SP"/>
    <d v="2019-04-15T00:00:00"/>
    <s v="Finalizada - Em Dia"/>
  </r>
  <r>
    <x v="1"/>
    <x v="7"/>
    <s v="Encerrado"/>
    <n v="1745.6268221574344"/>
    <x v="2"/>
    <n v="250"/>
    <s v="Caminhão Frigorífico"/>
    <s v="MT"/>
    <d v="2019-05-10T00:00:00"/>
    <s v="Finalizada - Em Dia"/>
    <s v="RJ"/>
    <d v="2019-05-13T00:00:00"/>
    <s v="Finalizada - Atrasada"/>
  </r>
  <r>
    <x v="1"/>
    <x v="8"/>
    <s v="Encerrado"/>
    <n v="907.72594752186592"/>
    <x v="2"/>
    <n v="130"/>
    <s v="Caminhão Frigorífico"/>
    <s v="MT"/>
    <d v="2019-05-10T00:00:00"/>
    <s v="Finalizada - Em Dia"/>
    <s v="RJ"/>
    <d v="2019-05-13T00:00:00"/>
    <s v="Finalizada - Atrasada"/>
  </r>
  <r>
    <x v="1"/>
    <x v="9"/>
    <s v="Encerrado"/>
    <n v="1955.1020408163265"/>
    <x v="2"/>
    <n v="280"/>
    <s v="Caminhão Frigorífico"/>
    <s v="MT"/>
    <d v="2019-05-22T00:00:00"/>
    <s v="Finalizada - Em Dia"/>
    <s v="SP"/>
    <d v="2019-05-25T00:00:00"/>
    <s v="Finalizada - Em Dia"/>
  </r>
  <r>
    <x v="1"/>
    <x v="10"/>
    <s v="Encerrado"/>
    <n v="1326.6763848396502"/>
    <x v="2"/>
    <n v="190"/>
    <s v="Caminhão Frigorífico"/>
    <s v="MT"/>
    <d v="2019-07-20T00:00:00"/>
    <s v="Finalizada - Em Dia"/>
    <s v="SP"/>
    <d v="2019-07-23T00:00:00"/>
    <s v="Finalizada - Em Dia"/>
  </r>
  <r>
    <x v="2"/>
    <x v="11"/>
    <s v="Encerrado"/>
    <n v="600"/>
    <x v="3"/>
    <n v="15"/>
    <s v="Utilitário Pequeno"/>
    <s v="AM"/>
    <d v="2019-07-07T00:00:00"/>
    <s v="Finalizada - Em Dia"/>
    <s v="BA"/>
    <d v="2019-07-12T00:00:00"/>
    <s v="Finalizada - Em Dia"/>
  </r>
  <r>
    <x v="2"/>
    <x v="12"/>
    <s v="Encerrado"/>
    <n v="920"/>
    <x v="4"/>
    <n v="23"/>
    <s v="Utilitário Pequeno"/>
    <s v="AM"/>
    <d v="2019-08-16T00:00:00"/>
    <s v="Finalizada - Em Dia"/>
    <s v="BA"/>
    <d v="2019-07-22T00:00:00"/>
    <s v="Finalizada - Atrasada"/>
  </r>
  <r>
    <x v="2"/>
    <x v="13"/>
    <s v="Encerrado"/>
    <n v="440"/>
    <x v="3"/>
    <n v="11"/>
    <s v="Utilitário Pequeno"/>
    <s v="AM"/>
    <d v="2019-08-16T00:00:00"/>
    <s v="Finalizada - Em Dia"/>
    <s v="SP"/>
    <d v="2019-08-23T00:00:00"/>
    <s v="Finalizada - Atrasada"/>
  </r>
  <r>
    <x v="2"/>
    <x v="14"/>
    <s v="Encerrado"/>
    <n v="680"/>
    <x v="3"/>
    <n v="17"/>
    <s v="Utilitário Pequeno"/>
    <s v="AM"/>
    <d v="2019-10-22T00:00:00"/>
    <s v="Finalizada - Em Dia"/>
    <s v="MG"/>
    <d v="2019-10-28T00:00:00"/>
    <s v="Finalizada - Em Dia"/>
  </r>
  <r>
    <x v="2"/>
    <x v="15"/>
    <s v="Aberto"/>
    <n v="120"/>
    <x v="5"/>
    <n v="3"/>
    <s v="Utilitário Pequeno"/>
    <s v="AM"/>
    <d v="2019-12-05T00:00:00"/>
    <s v="Em Aberto - Atrasada"/>
    <s v="SP"/>
    <d v="2019-12-12T00:00:00"/>
    <s v="Em Aberto - Atrasada"/>
  </r>
  <r>
    <x v="2"/>
    <x v="16"/>
    <s v="Aberto"/>
    <n v="480"/>
    <x v="3"/>
    <n v="12"/>
    <s v="Utilitário Pequeno"/>
    <s v="AM"/>
    <d v="2020-01-15T00:00:00"/>
    <s v="Em Aberto - Atrasada"/>
    <s v="SP"/>
    <d v="2019-01-21T00:00:00"/>
    <s v="Em Aberto - Atrasada"/>
  </r>
  <r>
    <x v="2"/>
    <x v="17"/>
    <s v="Aberto"/>
    <n v="80"/>
    <x v="5"/>
    <n v="2"/>
    <s v="Utilitário Pequeno"/>
    <s v="AM"/>
    <d v="2020-01-15T00:00:00"/>
    <s v="Em Aberto - Atrasada"/>
    <s v="SP"/>
    <d v="2019-01-21T00:00:00"/>
    <s v="Em Aberto - Atrasada"/>
  </r>
  <r>
    <x v="3"/>
    <x v="18"/>
    <s v="Encerrado"/>
    <n v="1800"/>
    <x v="6"/>
    <n v="430"/>
    <s v="Caminhão Baú"/>
    <s v="SP"/>
    <d v="2019-09-07T00:00:00"/>
    <s v="Finalizada - Em Dia"/>
    <s v="SP"/>
    <d v="2019-09-07T00:00:00"/>
    <s v="Finalizada - Em Dia"/>
  </r>
  <r>
    <x v="3"/>
    <x v="19"/>
    <s v="Encerrado"/>
    <n v="1883.7209302325582"/>
    <x v="6"/>
    <n v="450"/>
    <s v="Caminhão Baú"/>
    <s v="SP"/>
    <d v="2019-10-16T00:00:00"/>
    <s v="Finalizada - Em Dia"/>
    <s v="SP"/>
    <d v="2019-10-16T00:00:00"/>
    <s v="Finalizada - Em Dia"/>
  </r>
  <r>
    <x v="3"/>
    <x v="20"/>
    <s v="Aberto"/>
    <n v="1632.5581395348838"/>
    <x v="6"/>
    <n v="390"/>
    <s v="Caminhão Baú"/>
    <s v="SP"/>
    <d v="2019-12-22T00:00:00"/>
    <s v="Em Aberto - Atrasada"/>
    <s v="SP"/>
    <d v="2019-12-22T00:00:00"/>
    <s v="Em Aberto - Atrasada"/>
  </r>
  <r>
    <x v="4"/>
    <x v="21"/>
    <s v="Encerrado"/>
    <n v="916.12500000000011"/>
    <x v="7"/>
    <n v="25"/>
    <s v="Utilitário Pequeno"/>
    <s v="SP"/>
    <d v="2019-04-05T00:00:00"/>
    <s v="Finalizada - Em Dia"/>
    <s v="SP"/>
    <d v="2019-04-05T00:00:00"/>
    <s v="Finalizada - Em Dia"/>
  </r>
  <r>
    <x v="4"/>
    <x v="22"/>
    <s v="Encerrado"/>
    <n v="854.4"/>
    <x v="7"/>
    <n v="30"/>
    <s v="Utilitário Pequeno"/>
    <s v="SP"/>
    <d v="2019-05-10T00:00:00"/>
    <s v="Finalizada - Em Dia"/>
    <s v="SP"/>
    <d v="2019-05-10T00:00:00"/>
    <s v="Finalizada - Em Dia"/>
  </r>
  <r>
    <x v="4"/>
    <x v="9"/>
    <s v="Encerrado"/>
    <n v="884.2156521739131"/>
    <x v="7"/>
    <n v="28"/>
    <s v="Utilitário Pequeno"/>
    <s v="SP"/>
    <d v="2019-05-22T00:00:00"/>
    <s v="Finalizada - Em Dia"/>
    <s v="SP"/>
    <d v="2019-05-22T00:00:00"/>
    <s v="Finalizada - Em Dia"/>
  </r>
  <r>
    <x v="4"/>
    <x v="23"/>
    <s v="Encerrado"/>
    <n v="645.88571428571424"/>
    <x v="7"/>
    <n v="20"/>
    <s v="Utilitário Pequeno"/>
    <s v="SP"/>
    <d v="2019-12-05T00:00:00"/>
    <s v="Finalizada - Em Dia"/>
    <s v="SP"/>
    <d v="2019-12-05T00:00:00"/>
    <s v="Finalizada - Em Dia"/>
  </r>
  <r>
    <x v="4"/>
    <x v="24"/>
    <s v="Aberto"/>
    <n v="614.77714285714285"/>
    <x v="7"/>
    <n v="18"/>
    <s v="Utilitário Pequeno"/>
    <s v="SP"/>
    <d v="2019-12-09T00:00:00"/>
    <s v="Em Aberto - Atrasada"/>
    <s v="SP"/>
    <d v="2019-12-09T00:00:00"/>
    <s v="Em Aberto - Atrasada"/>
  </r>
  <r>
    <x v="4"/>
    <x v="25"/>
    <s v="Aberto"/>
    <n v="174.56268221574345"/>
    <x v="7"/>
    <n v="25"/>
    <s v="Utilitário Pequeno"/>
    <s v="SP"/>
    <d v="2020-01-12T00:00:00"/>
    <s v="Em Aberto - Atrasada"/>
    <s v="SP"/>
    <d v="2020-01-12T00:00:00"/>
    <s v="Em Aberto - Atrasada"/>
  </r>
  <r>
    <x v="4"/>
    <x v="26"/>
    <s v="Aberto"/>
    <n v="251.37026239067058"/>
    <x v="7"/>
    <n v="36"/>
    <s v="Utilitário Pequeno"/>
    <s v="SP"/>
    <d v="2020-01-24T00:00:00"/>
    <s v="Em Aberto - Atrasada"/>
    <s v="SP"/>
    <d v="2020-01-24T00:00:00"/>
    <s v="Em Aberto - Atrasad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Encerrado"/>
    <n v="869.32"/>
    <s v="Insumos"/>
    <n v="25"/>
    <x v="0"/>
    <x v="0"/>
    <d v="2019-03-05T00:00:00"/>
    <s v="Finalizada - Em Dia"/>
    <s v="SP"/>
    <d v="2019-03-05T00:00:00"/>
    <s v="Finalizada - Em Dia"/>
  </r>
  <r>
    <x v="0"/>
    <x v="1"/>
    <s v="Encerrado"/>
    <n v="586.32000000000005"/>
    <s v="Livros"/>
    <n v="16"/>
    <x v="0"/>
    <x v="0"/>
    <d v="2019-04-20T00:00:00"/>
    <s v="Finalizada - Em Dia"/>
    <s v="RJ"/>
    <d v="2019-04-20T00:00:00"/>
    <s v="Finalizada - Em Dia"/>
  </r>
  <r>
    <x v="0"/>
    <x v="2"/>
    <s v="Encerrado"/>
    <n v="256.32"/>
    <s v="Livros"/>
    <n v="9"/>
    <x v="0"/>
    <x v="0"/>
    <d v="2019-04-20T00:00:00"/>
    <s v="Finalizada - Em Dia"/>
    <s v="RJ"/>
    <d v="2019-04-20T00:00:00"/>
    <s v="Finalizada - Em Dia"/>
  </r>
  <r>
    <x v="0"/>
    <x v="3"/>
    <s v="Encerrado"/>
    <n v="726.32"/>
    <s v="Insumos"/>
    <n v="23"/>
    <x v="0"/>
    <x v="0"/>
    <d v="2019-10-10T00:00:00"/>
    <s v="Finalizada - Atrasada"/>
    <s v="SP"/>
    <d v="2019-10-10T00:00:00"/>
    <s v="Finalizada - Atrasada"/>
  </r>
  <r>
    <x v="0"/>
    <x v="4"/>
    <s v="Aberto"/>
    <n v="452.12"/>
    <s v="Livros"/>
    <n v="14"/>
    <x v="0"/>
    <x v="0"/>
    <d v="2019-12-20T00:00:00"/>
    <s v="Em Aberto - Atrasada"/>
    <s v="SP"/>
    <d v="2019-12-20T00:00:00"/>
    <s v="Em Aberto - Atrasada"/>
  </r>
  <r>
    <x v="0"/>
    <x v="5"/>
    <s v="Aberto"/>
    <n v="956.32"/>
    <s v="Insumos"/>
    <n v="28"/>
    <x v="0"/>
    <x v="0"/>
    <d v="2019-12-20T00:00:00"/>
    <s v="Em Aberto - Atrasada"/>
    <s v="SP"/>
    <d v="2019-12-20T00:00:00"/>
    <s v="Em Aberto - Atrasada"/>
  </r>
  <r>
    <x v="1"/>
    <x v="6"/>
    <s v="Encerrado"/>
    <n v="2395"/>
    <s v="Carne Congelada"/>
    <n v="343"/>
    <x v="1"/>
    <x v="1"/>
    <d v="2019-04-12T00:00:00"/>
    <s v="Finalizada - Em Dia"/>
    <s v="SP"/>
    <d v="2019-04-15T00:00:00"/>
    <s v="Finalizada - Em Dia"/>
  </r>
  <r>
    <x v="1"/>
    <x v="7"/>
    <s v="Encerrado"/>
    <n v="1745.6268221574344"/>
    <s v="Carne Congelada"/>
    <n v="250"/>
    <x v="1"/>
    <x v="1"/>
    <d v="2019-05-10T00:00:00"/>
    <s v="Finalizada - Em Dia"/>
    <s v="RJ"/>
    <d v="2019-05-13T00:00:00"/>
    <s v="Finalizada - Atrasada"/>
  </r>
  <r>
    <x v="1"/>
    <x v="8"/>
    <s v="Encerrado"/>
    <n v="907.72594752186592"/>
    <s v="Carne Congelada"/>
    <n v="130"/>
    <x v="1"/>
    <x v="1"/>
    <d v="2019-05-10T00:00:00"/>
    <s v="Finalizada - Em Dia"/>
    <s v="RJ"/>
    <d v="2019-05-13T00:00:00"/>
    <s v="Finalizada - Atrasada"/>
  </r>
  <r>
    <x v="1"/>
    <x v="9"/>
    <s v="Encerrado"/>
    <n v="1955.1020408163265"/>
    <s v="Carne Congelada"/>
    <n v="280"/>
    <x v="1"/>
    <x v="1"/>
    <d v="2019-05-22T00:00:00"/>
    <s v="Finalizada - Em Dia"/>
    <s v="SP"/>
    <d v="2019-05-25T00:00:00"/>
    <s v="Finalizada - Em Dia"/>
  </r>
  <r>
    <x v="1"/>
    <x v="10"/>
    <s v="Encerrado"/>
    <n v="1326.6763848396502"/>
    <s v="Carne Congelada"/>
    <n v="190"/>
    <x v="1"/>
    <x v="1"/>
    <d v="2019-07-20T00:00:00"/>
    <s v="Finalizada - Em Dia"/>
    <s v="SP"/>
    <d v="2019-07-23T00:00:00"/>
    <s v="Finalizada - Em Dia"/>
  </r>
  <r>
    <x v="2"/>
    <x v="11"/>
    <s v="Encerrado"/>
    <n v="600"/>
    <s v="Informática"/>
    <n v="15"/>
    <x v="0"/>
    <x v="2"/>
    <d v="2019-07-07T00:00:00"/>
    <s v="Finalizada - Em Dia"/>
    <s v="BA"/>
    <d v="2019-07-12T00:00:00"/>
    <s v="Finalizada - Em Dia"/>
  </r>
  <r>
    <x v="2"/>
    <x v="12"/>
    <s v="Encerrado"/>
    <n v="920"/>
    <s v="TVs"/>
    <n v="23"/>
    <x v="0"/>
    <x v="2"/>
    <d v="2019-08-16T00:00:00"/>
    <s v="Finalizada - Em Dia"/>
    <s v="BA"/>
    <d v="2019-07-22T00:00:00"/>
    <s v="Finalizada - Atrasada"/>
  </r>
  <r>
    <x v="2"/>
    <x v="13"/>
    <s v="Encerrado"/>
    <n v="440"/>
    <s v="Informática"/>
    <n v="11"/>
    <x v="0"/>
    <x v="2"/>
    <d v="2019-08-16T00:00:00"/>
    <s v="Finalizada - Em Dia"/>
    <s v="SP"/>
    <d v="2019-08-23T00:00:00"/>
    <s v="Finalizada - Atrasada"/>
  </r>
  <r>
    <x v="2"/>
    <x v="14"/>
    <s v="Encerrado"/>
    <n v="680"/>
    <s v="Informática"/>
    <n v="17"/>
    <x v="0"/>
    <x v="2"/>
    <d v="2019-10-22T00:00:00"/>
    <s v="Finalizada - Em Dia"/>
    <s v="MG"/>
    <d v="2019-10-28T00:00:00"/>
    <s v="Finalizada - Em Dia"/>
  </r>
  <r>
    <x v="2"/>
    <x v="15"/>
    <s v="Aberto"/>
    <n v="120"/>
    <s v="Celulares"/>
    <n v="3"/>
    <x v="0"/>
    <x v="2"/>
    <d v="2019-12-05T00:00:00"/>
    <s v="Em Aberto - Atrasada"/>
    <s v="SP"/>
    <d v="2019-12-12T00:00:00"/>
    <s v="Em Aberto - Atrasada"/>
  </r>
  <r>
    <x v="2"/>
    <x v="16"/>
    <s v="Aberto"/>
    <n v="480"/>
    <s v="Informática"/>
    <n v="12"/>
    <x v="0"/>
    <x v="2"/>
    <d v="2020-01-15T00:00:00"/>
    <s v="Em Aberto - Atrasada"/>
    <s v="SP"/>
    <d v="2019-01-21T00:00:00"/>
    <s v="Em Aberto - Atrasada"/>
  </r>
  <r>
    <x v="2"/>
    <x v="17"/>
    <s v="Aberto"/>
    <n v="80"/>
    <s v="Celulares"/>
    <n v="2"/>
    <x v="0"/>
    <x v="2"/>
    <d v="2020-01-15T00:00:00"/>
    <s v="Em Aberto - Atrasada"/>
    <s v="SP"/>
    <d v="2019-01-21T00:00:00"/>
    <s v="Em Aberto - Atrasada"/>
  </r>
  <r>
    <x v="3"/>
    <x v="18"/>
    <s v="Encerrado"/>
    <n v="1800"/>
    <s v="Linha Branca"/>
    <n v="430"/>
    <x v="2"/>
    <x v="3"/>
    <d v="2019-09-07T00:00:00"/>
    <s v="Finalizada - Em Dia"/>
    <s v="SP"/>
    <d v="2019-09-07T00:00:00"/>
    <s v="Finalizada - Em Dia"/>
  </r>
  <r>
    <x v="3"/>
    <x v="19"/>
    <s v="Encerrado"/>
    <n v="1883.7209302325582"/>
    <s v="Linha Branca"/>
    <n v="450"/>
    <x v="2"/>
    <x v="3"/>
    <d v="2019-10-16T00:00:00"/>
    <s v="Finalizada - Em Dia"/>
    <s v="SP"/>
    <d v="2019-10-16T00:00:00"/>
    <s v="Finalizada - Em Dia"/>
  </r>
  <r>
    <x v="3"/>
    <x v="20"/>
    <s v="Aberto"/>
    <n v="1632.5581395348838"/>
    <s v="Linha Branca"/>
    <n v="390"/>
    <x v="2"/>
    <x v="3"/>
    <d v="2019-12-22T00:00:00"/>
    <s v="Em Aberto - Atrasada"/>
    <s v="SP"/>
    <d v="2019-12-22T00:00:00"/>
    <s v="Em Aberto - Atrasada"/>
  </r>
  <r>
    <x v="4"/>
    <x v="21"/>
    <s v="Encerrado"/>
    <n v="916.12500000000011"/>
    <s v="Artigos de Papelaria"/>
    <n v="25"/>
    <x v="0"/>
    <x v="3"/>
    <d v="2019-04-05T00:00:00"/>
    <s v="Finalizada - Em Dia"/>
    <s v="SP"/>
    <d v="2019-04-05T00:00:00"/>
    <s v="Finalizada - Em Dia"/>
  </r>
  <r>
    <x v="4"/>
    <x v="22"/>
    <s v="Encerrado"/>
    <n v="854.4"/>
    <s v="Artigos de Papelaria"/>
    <n v="30"/>
    <x v="0"/>
    <x v="3"/>
    <d v="2019-05-10T00:00:00"/>
    <s v="Finalizada - Em Dia"/>
    <s v="SP"/>
    <d v="2019-05-10T00:00:00"/>
    <s v="Finalizada - Em Dia"/>
  </r>
  <r>
    <x v="4"/>
    <x v="9"/>
    <s v="Encerrado"/>
    <n v="884.2156521739131"/>
    <s v="Artigos de Papelaria"/>
    <n v="28"/>
    <x v="0"/>
    <x v="3"/>
    <d v="2019-05-22T00:00:00"/>
    <s v="Finalizada - Em Dia"/>
    <s v="SP"/>
    <d v="2019-05-22T00:00:00"/>
    <s v="Finalizada - Em Dia"/>
  </r>
  <r>
    <x v="4"/>
    <x v="23"/>
    <s v="Encerrado"/>
    <n v="645.88571428571424"/>
    <s v="Artigos de Papelaria"/>
    <n v="20"/>
    <x v="0"/>
    <x v="3"/>
    <d v="2019-12-05T00:00:00"/>
    <s v="Finalizada - Em Dia"/>
    <s v="SP"/>
    <d v="2019-12-05T00:00:00"/>
    <s v="Finalizada - Em Dia"/>
  </r>
  <r>
    <x v="4"/>
    <x v="24"/>
    <s v="Aberto"/>
    <n v="614.77714285714285"/>
    <s v="Artigos de Papelaria"/>
    <n v="18"/>
    <x v="0"/>
    <x v="3"/>
    <d v="2019-12-09T00:00:00"/>
    <s v="Em Aberto - Atrasada"/>
    <s v="SP"/>
    <d v="2019-12-09T00:00:00"/>
    <s v="Em Aberto - Atrasada"/>
  </r>
  <r>
    <x v="4"/>
    <x v="25"/>
    <s v="Aberto"/>
    <n v="174.56268221574345"/>
    <s v="Artigos de Papelaria"/>
    <n v="25"/>
    <x v="0"/>
    <x v="3"/>
    <d v="2020-01-12T00:00:00"/>
    <s v="Em Aberto - Atrasada"/>
    <s v="SP"/>
    <d v="2020-01-12T00:00:00"/>
    <s v="Em Aberto - Atrasada"/>
  </r>
  <r>
    <x v="4"/>
    <x v="26"/>
    <s v="Aberto"/>
    <n v="251.37026239067058"/>
    <s v="Artigos de Papelaria"/>
    <n v="36"/>
    <x v="0"/>
    <x v="3"/>
    <d v="2020-01-24T00:00:00"/>
    <s v="Em Aberto - Atrasada"/>
    <s v="SP"/>
    <d v="2020-01-24T00:00:00"/>
    <s v="Em Aberto - Atrasad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A5F7B-51C9-4432-B4E2-07DF42E7423A}" name="Tabela dinâmica3" cacheId="1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9">
  <location ref="E12:G21" firstHeaderRow="0" firstDataRow="1" firstDataCol="1"/>
  <pivotFields count="13">
    <pivotField showAll="0">
      <items count="6">
        <item x="3"/>
        <item x="1"/>
        <item x="0"/>
        <item x="4"/>
        <item x="2"/>
        <item t="default"/>
      </items>
    </pivotField>
    <pivotField numFmtId="14" showAll="0">
      <items count="28"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16"/>
        <item x="25"/>
        <item x="17"/>
        <item x="26"/>
        <item t="default"/>
      </items>
    </pivotField>
    <pivotField showAll="0"/>
    <pivotField numFmtId="44" showAll="0"/>
    <pivotField axis="axisRow" showAll="0">
      <items count="9">
        <item x="7"/>
        <item x="2"/>
        <item x="5"/>
        <item x="3"/>
        <item x="0"/>
        <item x="6"/>
        <item x="1"/>
        <item x="4"/>
        <item t="default"/>
      </items>
    </pivotField>
    <pivotField dataField="1" showAll="0"/>
    <pivotField showAll="0"/>
    <pivotField showAll="0"/>
    <pivotField numFmtId="14" showAll="0"/>
    <pivotField showAll="0"/>
    <pivotField dataField="1" showAll="0"/>
    <pivotField numFmtId="14" showAll="0"/>
    <pivotField showAl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Peso (Kg)" fld="5" baseField="0" baseItem="0"/>
    <dataField name="Contagem de Destino" fld="10" subtotal="count" baseField="0" baseItem="0"/>
  </dataField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ACB5B8-6563-4647-8422-06A5149A48CB}" name="Tabela dinâ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2">
  <location ref="B12:C16" firstHeaderRow="1" firstDataRow="1" firstDataCol="1"/>
  <pivotFields count="13">
    <pivotField showAll="0">
      <items count="6">
        <item h="1" x="3"/>
        <item h="1" x="1"/>
        <item h="1" x="0"/>
        <item x="4"/>
        <item h="1" x="2"/>
        <item t="default"/>
      </items>
    </pivotField>
    <pivotField numFmtId="14" showAll="0">
      <items count="28">
        <item x="0"/>
        <item x="21"/>
        <item x="6"/>
        <item x="1"/>
        <item x="2"/>
        <item x="7"/>
        <item x="22"/>
        <item x="8"/>
        <item x="9"/>
        <item x="11"/>
        <item x="10"/>
        <item x="12"/>
        <item x="13"/>
        <item x="18"/>
        <item x="3"/>
        <item x="19"/>
        <item x="14"/>
        <item x="4"/>
        <item x="23"/>
        <item x="15"/>
        <item x="24"/>
        <item x="5"/>
        <item x="20"/>
        <item x="16"/>
        <item x="25"/>
        <item x="17"/>
        <item x="26"/>
        <item t="default"/>
      </items>
    </pivotField>
    <pivotField showAll="0"/>
    <pivotField dataField="1" numFmtId="44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numFmtId="14" showAll="0"/>
    <pivotField showAll="0"/>
    <pivotField showAll="0"/>
    <pivotField numFmtId="14" showAll="0"/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 do Contrato" fld="3" baseField="0" baseItem="0"/>
  </dataFields>
  <chartFormats count="9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6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6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1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1" format="20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1" format="2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1" format="2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liente" xr10:uid="{0D079B95-9A67-473D-9BFA-69BA1DDFA8CC}" sourceName="Cliente">
  <pivotTables>
    <pivotTable tabId="5" name="Tabela dinâmica3"/>
  </pivotTables>
  <data>
    <tabular pivotCacheId="1513459369">
      <items count="5">
        <i x="3" s="1"/>
        <i x="1" s="1"/>
        <i x="0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EC4A41FC-7EB6-4FF2-89B4-4B638B86C325}" cache="SegmentaçãodeDados_Cliente" caption="Cliente" style="SlicerStyleDark6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Contrato" xr10:uid="{F30E7C48-E543-42EA-A744-A2391BE90157}" sourceName="Data Contrato">
  <pivotTables>
    <pivotTable tabId="5" name="Tabela dinâmica3"/>
  </pivotTables>
  <state minimalRefreshVersion="6" lastRefreshVersion="6" pivotCacheId="1513459369" filterType="unknown">
    <bounds startDate="2019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Contrato" xr10:uid="{BBBDEDE1-D971-46D1-8AF5-94ABA792C32C}" cache="NativeTimeline_Data_Contrato" caption="Data Contrato" level="2" selectionLevel="2" scrollPosition="2019-12-01T00:00:00" style="TimeSlicerStyleDark6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Contrato 1" xr10:uid="{96F40302-84D3-45A0-8A15-0E9D279B127F}" cache="NativeTimeline_Data_Contrato" caption="Data Contrato" showSelectionLabel="0" showTimeLevel="0" level="2" selectionLevel="2" scrollPosition="2019-01-01T00:00:00" style="TimeSlicerStyleDark6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11/relationships/timeline" Target="../timelines/timelin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1/relationships/timeline" Target="../timelines/timelin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E1A9-18E2-43CA-94BB-EF6B81C615A2}">
  <dimension ref="A1:M40"/>
  <sheetViews>
    <sheetView topLeftCell="B1" workbookViewId="0">
      <selection activeCell="M2" sqref="M2:M29"/>
    </sheetView>
  </sheetViews>
  <sheetFormatPr defaultColWidth="19.7109375" defaultRowHeight="15" x14ac:dyDescent="0.25"/>
  <cols>
    <col min="1" max="1" width="24.28515625" bestFit="1" customWidth="1"/>
    <col min="2" max="2" width="12.85546875" style="4" bestFit="1" customWidth="1"/>
    <col min="4" max="4" width="19.7109375" style="3"/>
    <col min="6" max="6" width="9" style="4" bestFit="1" customWidth="1"/>
    <col min="8" max="8" width="8.28515625" style="4" customWidth="1"/>
    <col min="9" max="9" width="12.42578125" style="4" bestFit="1" customWidth="1"/>
    <col min="10" max="10" width="19.7109375" style="4"/>
    <col min="11" max="11" width="7.7109375" style="4" bestFit="1" customWidth="1"/>
    <col min="12" max="12" width="15.42578125" style="4" bestFit="1" customWidth="1"/>
  </cols>
  <sheetData>
    <row r="1" spans="1:13" s="1" customFormat="1" x14ac:dyDescent="0.25">
      <c r="A1" s="1" t="s">
        <v>0</v>
      </c>
      <c r="B1" s="1" t="s">
        <v>2</v>
      </c>
      <c r="C1" s="1" t="s">
        <v>3</v>
      </c>
      <c r="D1" s="2" t="s">
        <v>13</v>
      </c>
      <c r="E1" s="1" t="s">
        <v>1</v>
      </c>
      <c r="F1" s="1" t="s">
        <v>21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4</v>
      </c>
      <c r="B2" s="5">
        <v>43525</v>
      </c>
      <c r="C2" t="s">
        <v>18</v>
      </c>
      <c r="D2" s="3">
        <v>869.32</v>
      </c>
      <c r="E2" t="s">
        <v>20</v>
      </c>
      <c r="F2" s="4">
        <v>25</v>
      </c>
      <c r="G2" t="s">
        <v>22</v>
      </c>
      <c r="H2" s="4" t="s">
        <v>23</v>
      </c>
      <c r="I2" s="5">
        <v>43529</v>
      </c>
      <c r="J2" s="4" t="s">
        <v>24</v>
      </c>
      <c r="K2" s="4" t="s">
        <v>27</v>
      </c>
      <c r="L2" s="5">
        <v>43529</v>
      </c>
      <c r="M2" s="4" t="s">
        <v>24</v>
      </c>
    </row>
    <row r="3" spans="1:13" x14ac:dyDescent="0.25">
      <c r="A3" t="s">
        <v>4</v>
      </c>
      <c r="B3" s="5">
        <v>43570</v>
      </c>
      <c r="C3" t="s">
        <v>18</v>
      </c>
      <c r="D3" s="3">
        <v>586.32000000000005</v>
      </c>
      <c r="E3" t="s">
        <v>5</v>
      </c>
      <c r="F3" s="4">
        <v>16</v>
      </c>
      <c r="G3" t="s">
        <v>22</v>
      </c>
      <c r="H3" s="4" t="s">
        <v>23</v>
      </c>
      <c r="I3" s="5">
        <v>43575</v>
      </c>
      <c r="J3" s="4" t="s">
        <v>24</v>
      </c>
      <c r="K3" s="4" t="s">
        <v>28</v>
      </c>
      <c r="L3" s="5">
        <v>43575</v>
      </c>
      <c r="M3" s="4" t="s">
        <v>24</v>
      </c>
    </row>
    <row r="4" spans="1:13" x14ac:dyDescent="0.25">
      <c r="A4" t="s">
        <v>4</v>
      </c>
      <c r="B4" s="5">
        <v>43575</v>
      </c>
      <c r="C4" t="s">
        <v>18</v>
      </c>
      <c r="D4" s="3">
        <v>256.32</v>
      </c>
      <c r="E4" t="s">
        <v>5</v>
      </c>
      <c r="F4" s="4">
        <v>9</v>
      </c>
      <c r="G4" t="s">
        <v>22</v>
      </c>
      <c r="H4" s="4" t="s">
        <v>23</v>
      </c>
      <c r="I4" s="5">
        <v>43575</v>
      </c>
      <c r="J4" s="4" t="s">
        <v>24</v>
      </c>
      <c r="K4" s="4" t="s">
        <v>28</v>
      </c>
      <c r="L4" s="5">
        <v>43575</v>
      </c>
      <c r="M4" s="4" t="s">
        <v>24</v>
      </c>
    </row>
    <row r="5" spans="1:13" x14ac:dyDescent="0.25">
      <c r="A5" t="s">
        <v>4</v>
      </c>
      <c r="B5" s="5">
        <v>43744</v>
      </c>
      <c r="C5" t="s">
        <v>18</v>
      </c>
      <c r="D5" s="3">
        <v>726.32</v>
      </c>
      <c r="E5" t="s">
        <v>20</v>
      </c>
      <c r="F5" s="4">
        <v>23</v>
      </c>
      <c r="G5" t="s">
        <v>22</v>
      </c>
      <c r="H5" s="4" t="s">
        <v>23</v>
      </c>
      <c r="I5" s="5">
        <v>43748</v>
      </c>
      <c r="J5" s="4" t="s">
        <v>25</v>
      </c>
      <c r="K5" s="4" t="s">
        <v>27</v>
      </c>
      <c r="L5" s="5">
        <v>43748</v>
      </c>
      <c r="M5" s="4" t="s">
        <v>25</v>
      </c>
    </row>
    <row r="6" spans="1:13" x14ac:dyDescent="0.25">
      <c r="A6" t="s">
        <v>4</v>
      </c>
      <c r="B6" s="5">
        <v>43779</v>
      </c>
      <c r="C6" t="s">
        <v>19</v>
      </c>
      <c r="D6" s="3">
        <v>452.12</v>
      </c>
      <c r="E6" t="s">
        <v>5</v>
      </c>
      <c r="F6" s="4">
        <v>14</v>
      </c>
      <c r="G6" t="s">
        <v>22</v>
      </c>
      <c r="H6" s="4" t="s">
        <v>23</v>
      </c>
      <c r="I6" s="5">
        <v>43819</v>
      </c>
      <c r="J6" s="4" t="s">
        <v>26</v>
      </c>
      <c r="K6" s="4" t="s">
        <v>27</v>
      </c>
      <c r="L6" s="5">
        <v>43819</v>
      </c>
      <c r="M6" s="4" t="s">
        <v>26</v>
      </c>
    </row>
    <row r="7" spans="1:13" x14ac:dyDescent="0.25">
      <c r="A7" t="s">
        <v>4</v>
      </c>
      <c r="B7" s="5">
        <v>43810</v>
      </c>
      <c r="C7" t="s">
        <v>19</v>
      </c>
      <c r="D7" s="3">
        <v>956.32</v>
      </c>
      <c r="E7" t="s">
        <v>20</v>
      </c>
      <c r="F7" s="4">
        <v>28</v>
      </c>
      <c r="G7" t="s">
        <v>22</v>
      </c>
      <c r="H7" s="4" t="s">
        <v>23</v>
      </c>
      <c r="I7" s="5">
        <v>43819</v>
      </c>
      <c r="J7" s="4" t="s">
        <v>26</v>
      </c>
      <c r="K7" s="4" t="s">
        <v>27</v>
      </c>
      <c r="L7" s="5">
        <v>43819</v>
      </c>
      <c r="M7" s="4" t="s">
        <v>26</v>
      </c>
    </row>
    <row r="8" spans="1:13" x14ac:dyDescent="0.25">
      <c r="A8" t="s">
        <v>14</v>
      </c>
      <c r="B8" s="5">
        <v>43557</v>
      </c>
      <c r="C8" t="s">
        <v>18</v>
      </c>
      <c r="D8" s="3">
        <v>2395</v>
      </c>
      <c r="E8" t="s">
        <v>29</v>
      </c>
      <c r="F8" s="4">
        <v>343</v>
      </c>
      <c r="G8" t="s">
        <v>31</v>
      </c>
      <c r="H8" s="4" t="s">
        <v>30</v>
      </c>
      <c r="I8" s="5">
        <v>43567</v>
      </c>
      <c r="J8" s="4" t="s">
        <v>24</v>
      </c>
      <c r="K8" s="4" t="s">
        <v>27</v>
      </c>
      <c r="L8" s="5">
        <v>43570</v>
      </c>
      <c r="M8" s="4" t="s">
        <v>24</v>
      </c>
    </row>
    <row r="9" spans="1:13" x14ac:dyDescent="0.25">
      <c r="A9" t="s">
        <v>14</v>
      </c>
      <c r="B9" s="5">
        <v>43588</v>
      </c>
      <c r="C9" t="s">
        <v>18</v>
      </c>
      <c r="D9" s="3">
        <v>1745.6268221574344</v>
      </c>
      <c r="E9" t="s">
        <v>29</v>
      </c>
      <c r="F9" s="4">
        <v>250</v>
      </c>
      <c r="G9" t="s">
        <v>31</v>
      </c>
      <c r="H9" s="4" t="s">
        <v>30</v>
      </c>
      <c r="I9" s="5">
        <v>43595</v>
      </c>
      <c r="J9" s="4" t="s">
        <v>24</v>
      </c>
      <c r="K9" s="4" t="s">
        <v>28</v>
      </c>
      <c r="L9" s="5">
        <v>43598</v>
      </c>
      <c r="M9" s="4" t="s">
        <v>25</v>
      </c>
    </row>
    <row r="10" spans="1:13" x14ac:dyDescent="0.25">
      <c r="A10" t="s">
        <v>14</v>
      </c>
      <c r="B10" s="5">
        <v>43594</v>
      </c>
      <c r="C10" t="s">
        <v>18</v>
      </c>
      <c r="D10" s="3">
        <v>907.72594752186592</v>
      </c>
      <c r="E10" t="s">
        <v>29</v>
      </c>
      <c r="F10" s="4">
        <v>130</v>
      </c>
      <c r="G10" t="s">
        <v>31</v>
      </c>
      <c r="H10" s="4" t="s">
        <v>30</v>
      </c>
      <c r="I10" s="5">
        <v>43595</v>
      </c>
      <c r="J10" s="4" t="s">
        <v>24</v>
      </c>
      <c r="K10" s="4" t="s">
        <v>28</v>
      </c>
      <c r="L10" s="5">
        <v>43598</v>
      </c>
      <c r="M10" s="4" t="s">
        <v>25</v>
      </c>
    </row>
    <row r="11" spans="1:13" x14ac:dyDescent="0.25">
      <c r="A11" t="s">
        <v>14</v>
      </c>
      <c r="B11" s="5">
        <v>43605</v>
      </c>
      <c r="C11" t="s">
        <v>18</v>
      </c>
      <c r="D11" s="3">
        <v>1955.1020408163265</v>
      </c>
      <c r="E11" t="s">
        <v>29</v>
      </c>
      <c r="F11" s="4">
        <v>280</v>
      </c>
      <c r="G11" t="s">
        <v>31</v>
      </c>
      <c r="H11" s="4" t="s">
        <v>30</v>
      </c>
      <c r="I11" s="5">
        <v>43607</v>
      </c>
      <c r="J11" s="4" t="s">
        <v>24</v>
      </c>
      <c r="K11" s="4" t="s">
        <v>27</v>
      </c>
      <c r="L11" s="5">
        <v>43610</v>
      </c>
      <c r="M11" s="4" t="s">
        <v>24</v>
      </c>
    </row>
    <row r="12" spans="1:13" x14ac:dyDescent="0.25">
      <c r="A12" t="s">
        <v>14</v>
      </c>
      <c r="B12" s="5">
        <v>43663</v>
      </c>
      <c r="C12" t="s">
        <v>18</v>
      </c>
      <c r="D12" s="3">
        <v>1326.6763848396502</v>
      </c>
      <c r="E12" t="s">
        <v>29</v>
      </c>
      <c r="F12" s="4">
        <v>190</v>
      </c>
      <c r="G12" t="s">
        <v>31</v>
      </c>
      <c r="H12" s="4" t="s">
        <v>30</v>
      </c>
      <c r="I12" s="5">
        <v>43666</v>
      </c>
      <c r="J12" s="4" t="s">
        <v>24</v>
      </c>
      <c r="K12" s="4" t="s">
        <v>27</v>
      </c>
      <c r="L12" s="5">
        <v>43669</v>
      </c>
      <c r="M12" s="4" t="s">
        <v>24</v>
      </c>
    </row>
    <row r="13" spans="1:13" x14ac:dyDescent="0.25">
      <c r="A13" t="s">
        <v>15</v>
      </c>
      <c r="B13" s="5">
        <v>43652</v>
      </c>
      <c r="C13" t="s">
        <v>18</v>
      </c>
      <c r="D13" s="3">
        <v>600</v>
      </c>
      <c r="E13" t="s">
        <v>32</v>
      </c>
      <c r="F13" s="4">
        <v>15</v>
      </c>
      <c r="G13" t="s">
        <v>22</v>
      </c>
      <c r="H13" s="4" t="s">
        <v>37</v>
      </c>
      <c r="I13" s="5">
        <v>43653</v>
      </c>
      <c r="J13" s="4" t="s">
        <v>24</v>
      </c>
      <c r="K13" s="4" t="s">
        <v>38</v>
      </c>
      <c r="L13" s="5">
        <v>43658</v>
      </c>
      <c r="M13" s="4" t="s">
        <v>24</v>
      </c>
    </row>
    <row r="14" spans="1:13" x14ac:dyDescent="0.25">
      <c r="A14" t="s">
        <v>15</v>
      </c>
      <c r="B14" s="5">
        <v>43687</v>
      </c>
      <c r="C14" t="s">
        <v>18</v>
      </c>
      <c r="D14" s="3">
        <v>920</v>
      </c>
      <c r="E14" t="s">
        <v>33</v>
      </c>
      <c r="F14" s="4">
        <v>23</v>
      </c>
      <c r="G14" t="s">
        <v>22</v>
      </c>
      <c r="H14" s="4" t="s">
        <v>37</v>
      </c>
      <c r="I14" s="5">
        <v>43693</v>
      </c>
      <c r="J14" s="4" t="s">
        <v>24</v>
      </c>
      <c r="K14" s="4" t="s">
        <v>38</v>
      </c>
      <c r="L14" s="5">
        <v>43668</v>
      </c>
      <c r="M14" s="4" t="s">
        <v>25</v>
      </c>
    </row>
    <row r="15" spans="1:13" x14ac:dyDescent="0.25">
      <c r="A15" t="s">
        <v>15</v>
      </c>
      <c r="B15" s="5">
        <v>43692</v>
      </c>
      <c r="C15" t="s">
        <v>18</v>
      </c>
      <c r="D15" s="3">
        <v>440</v>
      </c>
      <c r="E15" t="s">
        <v>32</v>
      </c>
      <c r="F15" s="4">
        <v>11</v>
      </c>
      <c r="G15" t="s">
        <v>22</v>
      </c>
      <c r="H15" s="4" t="s">
        <v>37</v>
      </c>
      <c r="I15" s="5">
        <v>43693</v>
      </c>
      <c r="J15" s="4" t="s">
        <v>24</v>
      </c>
      <c r="K15" s="4" t="s">
        <v>27</v>
      </c>
      <c r="L15" s="5">
        <v>43700</v>
      </c>
      <c r="M15" s="4" t="s">
        <v>25</v>
      </c>
    </row>
    <row r="16" spans="1:13" x14ac:dyDescent="0.25">
      <c r="A16" t="s">
        <v>15</v>
      </c>
      <c r="B16" s="5">
        <v>43758</v>
      </c>
      <c r="C16" t="s">
        <v>18</v>
      </c>
      <c r="D16" s="3">
        <v>680</v>
      </c>
      <c r="E16" t="s">
        <v>32</v>
      </c>
      <c r="F16" s="4">
        <v>17</v>
      </c>
      <c r="G16" t="s">
        <v>22</v>
      </c>
      <c r="H16" s="4" t="s">
        <v>37</v>
      </c>
      <c r="I16" s="5">
        <v>43760</v>
      </c>
      <c r="J16" s="4" t="s">
        <v>24</v>
      </c>
      <c r="K16" s="4" t="s">
        <v>23</v>
      </c>
      <c r="L16" s="5">
        <v>43766</v>
      </c>
      <c r="M16" s="4" t="s">
        <v>24</v>
      </c>
    </row>
    <row r="17" spans="1:13" x14ac:dyDescent="0.25">
      <c r="A17" t="s">
        <v>15</v>
      </c>
      <c r="B17" s="5">
        <v>43800</v>
      </c>
      <c r="C17" t="s">
        <v>19</v>
      </c>
      <c r="D17" s="3">
        <v>120</v>
      </c>
      <c r="E17" t="s">
        <v>34</v>
      </c>
      <c r="F17" s="4">
        <v>3</v>
      </c>
      <c r="G17" t="s">
        <v>22</v>
      </c>
      <c r="H17" s="4" t="s">
        <v>37</v>
      </c>
      <c r="I17" s="5">
        <v>43804</v>
      </c>
      <c r="J17" s="4" t="s">
        <v>26</v>
      </c>
      <c r="K17" s="4" t="s">
        <v>27</v>
      </c>
      <c r="L17" s="5">
        <v>43811</v>
      </c>
      <c r="M17" s="4" t="s">
        <v>26</v>
      </c>
    </row>
    <row r="18" spans="1:13" x14ac:dyDescent="0.25">
      <c r="A18" t="s">
        <v>15</v>
      </c>
      <c r="B18" s="5">
        <v>43833</v>
      </c>
      <c r="C18" t="s">
        <v>19</v>
      </c>
      <c r="D18" s="3">
        <v>480</v>
      </c>
      <c r="E18" t="s">
        <v>32</v>
      </c>
      <c r="F18" s="4">
        <v>12</v>
      </c>
      <c r="G18" t="s">
        <v>22</v>
      </c>
      <c r="H18" s="4" t="s">
        <v>37</v>
      </c>
      <c r="I18" s="5">
        <v>43845</v>
      </c>
      <c r="J18" s="4" t="s">
        <v>26</v>
      </c>
      <c r="K18" s="4" t="s">
        <v>27</v>
      </c>
      <c r="L18" s="5">
        <v>43486</v>
      </c>
      <c r="M18" s="4" t="s">
        <v>26</v>
      </c>
    </row>
    <row r="19" spans="1:13" x14ac:dyDescent="0.25">
      <c r="A19" t="s">
        <v>15</v>
      </c>
      <c r="B19" s="5">
        <v>43845</v>
      </c>
      <c r="C19" t="s">
        <v>19</v>
      </c>
      <c r="D19" s="3">
        <v>80</v>
      </c>
      <c r="E19" t="s">
        <v>34</v>
      </c>
      <c r="F19" s="4">
        <v>2</v>
      </c>
      <c r="G19" t="s">
        <v>22</v>
      </c>
      <c r="H19" s="4" t="s">
        <v>37</v>
      </c>
      <c r="I19" s="5">
        <v>43845</v>
      </c>
      <c r="J19" s="4" t="s">
        <v>26</v>
      </c>
      <c r="K19" s="4" t="s">
        <v>27</v>
      </c>
      <c r="L19" s="5">
        <v>43486</v>
      </c>
      <c r="M19" s="4" t="s">
        <v>26</v>
      </c>
    </row>
    <row r="20" spans="1:13" x14ac:dyDescent="0.25">
      <c r="A20" t="s">
        <v>16</v>
      </c>
      <c r="B20" s="5">
        <v>43714</v>
      </c>
      <c r="C20" t="s">
        <v>18</v>
      </c>
      <c r="D20" s="3">
        <v>1800</v>
      </c>
      <c r="E20" t="s">
        <v>35</v>
      </c>
      <c r="F20" s="4">
        <v>430</v>
      </c>
      <c r="G20" t="s">
        <v>36</v>
      </c>
      <c r="H20" s="4" t="s">
        <v>27</v>
      </c>
      <c r="I20" s="5">
        <v>43715</v>
      </c>
      <c r="J20" s="4" t="s">
        <v>24</v>
      </c>
      <c r="K20" s="4" t="s">
        <v>27</v>
      </c>
      <c r="L20" s="5">
        <v>43715</v>
      </c>
      <c r="M20" s="4" t="s">
        <v>24</v>
      </c>
    </row>
    <row r="21" spans="1:13" x14ac:dyDescent="0.25">
      <c r="A21" t="s">
        <v>16</v>
      </c>
      <c r="B21" s="5">
        <v>43753</v>
      </c>
      <c r="C21" t="s">
        <v>18</v>
      </c>
      <c r="D21" s="3">
        <v>1883.7209302325582</v>
      </c>
      <c r="E21" t="s">
        <v>35</v>
      </c>
      <c r="F21" s="4">
        <v>450</v>
      </c>
      <c r="G21" t="s">
        <v>36</v>
      </c>
      <c r="H21" s="4" t="s">
        <v>27</v>
      </c>
      <c r="I21" s="5">
        <v>43754</v>
      </c>
      <c r="J21" s="4" t="s">
        <v>24</v>
      </c>
      <c r="K21" s="4" t="s">
        <v>27</v>
      </c>
      <c r="L21" s="5">
        <v>43754</v>
      </c>
      <c r="M21" s="4" t="s">
        <v>24</v>
      </c>
    </row>
    <row r="22" spans="1:13" x14ac:dyDescent="0.25">
      <c r="A22" t="s">
        <v>16</v>
      </c>
      <c r="B22" s="5">
        <v>43819</v>
      </c>
      <c r="C22" t="s">
        <v>19</v>
      </c>
      <c r="D22" s="3">
        <v>1632.5581395348838</v>
      </c>
      <c r="E22" t="s">
        <v>35</v>
      </c>
      <c r="F22" s="4">
        <v>390</v>
      </c>
      <c r="G22" t="s">
        <v>36</v>
      </c>
      <c r="H22" s="4" t="s">
        <v>27</v>
      </c>
      <c r="I22" s="5">
        <v>43821</v>
      </c>
      <c r="J22" s="4" t="s">
        <v>26</v>
      </c>
      <c r="K22" s="4" t="s">
        <v>27</v>
      </c>
      <c r="L22" s="5">
        <v>43821</v>
      </c>
      <c r="M22" s="4" t="s">
        <v>26</v>
      </c>
    </row>
    <row r="23" spans="1:13" x14ac:dyDescent="0.25">
      <c r="A23" t="s">
        <v>17</v>
      </c>
      <c r="B23" s="5">
        <v>43556</v>
      </c>
      <c r="C23" t="s">
        <v>18</v>
      </c>
      <c r="D23" s="3">
        <v>916.12500000000011</v>
      </c>
      <c r="E23" t="s">
        <v>39</v>
      </c>
      <c r="F23" s="4">
        <v>25</v>
      </c>
      <c r="G23" t="s">
        <v>22</v>
      </c>
      <c r="H23" s="4" t="s">
        <v>27</v>
      </c>
      <c r="I23" s="5">
        <v>43560</v>
      </c>
      <c r="J23" s="4" t="s">
        <v>24</v>
      </c>
      <c r="K23" s="4" t="s">
        <v>27</v>
      </c>
      <c r="L23" s="5">
        <v>43560</v>
      </c>
      <c r="M23" s="4" t="s">
        <v>24</v>
      </c>
    </row>
    <row r="24" spans="1:13" x14ac:dyDescent="0.25">
      <c r="A24" t="s">
        <v>17</v>
      </c>
      <c r="B24" s="5">
        <v>43592</v>
      </c>
      <c r="C24" t="s">
        <v>18</v>
      </c>
      <c r="D24" s="3">
        <v>854.4</v>
      </c>
      <c r="E24" t="s">
        <v>39</v>
      </c>
      <c r="F24" s="4">
        <v>30</v>
      </c>
      <c r="G24" t="s">
        <v>22</v>
      </c>
      <c r="H24" s="4" t="s">
        <v>27</v>
      </c>
      <c r="I24" s="5">
        <v>43595</v>
      </c>
      <c r="J24" s="4" t="s">
        <v>24</v>
      </c>
      <c r="K24" s="4" t="s">
        <v>27</v>
      </c>
      <c r="L24" s="5">
        <v>43595</v>
      </c>
      <c r="M24" s="4" t="s">
        <v>24</v>
      </c>
    </row>
    <row r="25" spans="1:13" x14ac:dyDescent="0.25">
      <c r="A25" t="s">
        <v>17</v>
      </c>
      <c r="B25" s="5">
        <v>43605</v>
      </c>
      <c r="C25" t="s">
        <v>18</v>
      </c>
      <c r="D25" s="3">
        <v>884.2156521739131</v>
      </c>
      <c r="E25" t="s">
        <v>39</v>
      </c>
      <c r="F25" s="4">
        <v>28</v>
      </c>
      <c r="G25" t="s">
        <v>22</v>
      </c>
      <c r="H25" s="4" t="s">
        <v>27</v>
      </c>
      <c r="I25" s="5">
        <v>43607</v>
      </c>
      <c r="J25" s="4" t="s">
        <v>24</v>
      </c>
      <c r="K25" s="4" t="s">
        <v>27</v>
      </c>
      <c r="L25" s="5">
        <v>43607</v>
      </c>
      <c r="M25" s="4" t="s">
        <v>24</v>
      </c>
    </row>
    <row r="26" spans="1:13" x14ac:dyDescent="0.25">
      <c r="A26" t="s">
        <v>17</v>
      </c>
      <c r="B26" s="5">
        <v>43799</v>
      </c>
      <c r="C26" t="s">
        <v>18</v>
      </c>
      <c r="D26" s="3">
        <v>645.88571428571424</v>
      </c>
      <c r="E26" t="s">
        <v>39</v>
      </c>
      <c r="F26" s="4">
        <v>20</v>
      </c>
      <c r="G26" t="s">
        <v>22</v>
      </c>
      <c r="H26" s="4" t="s">
        <v>27</v>
      </c>
      <c r="I26" s="5">
        <v>43804</v>
      </c>
      <c r="J26" s="4" t="s">
        <v>24</v>
      </c>
      <c r="K26" s="4" t="s">
        <v>27</v>
      </c>
      <c r="L26" s="5">
        <v>43804</v>
      </c>
      <c r="M26" s="4" t="s">
        <v>24</v>
      </c>
    </row>
    <row r="27" spans="1:13" x14ac:dyDescent="0.25">
      <c r="A27" t="s">
        <v>17</v>
      </c>
      <c r="B27" s="5">
        <v>43806</v>
      </c>
      <c r="C27" t="s">
        <v>19</v>
      </c>
      <c r="D27" s="3">
        <v>614.77714285714285</v>
      </c>
      <c r="E27" t="s">
        <v>39</v>
      </c>
      <c r="F27" s="4">
        <v>18</v>
      </c>
      <c r="G27" t="s">
        <v>22</v>
      </c>
      <c r="H27" s="4" t="s">
        <v>27</v>
      </c>
      <c r="I27" s="5">
        <v>43808</v>
      </c>
      <c r="J27" s="4" t="s">
        <v>26</v>
      </c>
      <c r="K27" s="4" t="s">
        <v>27</v>
      </c>
      <c r="L27" s="5">
        <v>43808</v>
      </c>
      <c r="M27" s="4" t="s">
        <v>26</v>
      </c>
    </row>
    <row r="28" spans="1:13" x14ac:dyDescent="0.25">
      <c r="A28" t="s">
        <v>17</v>
      </c>
      <c r="B28" s="5">
        <v>43840</v>
      </c>
      <c r="C28" t="s">
        <v>19</v>
      </c>
      <c r="D28" s="3">
        <v>174.56268221574345</v>
      </c>
      <c r="E28" t="s">
        <v>39</v>
      </c>
      <c r="F28" s="4">
        <v>25</v>
      </c>
      <c r="G28" t="s">
        <v>22</v>
      </c>
      <c r="H28" s="4" t="s">
        <v>27</v>
      </c>
      <c r="I28" s="5">
        <v>43842</v>
      </c>
      <c r="J28" s="4" t="s">
        <v>26</v>
      </c>
      <c r="K28" s="4" t="s">
        <v>27</v>
      </c>
      <c r="L28" s="5">
        <v>43842</v>
      </c>
      <c r="M28" s="4" t="s">
        <v>26</v>
      </c>
    </row>
    <row r="29" spans="1:13" x14ac:dyDescent="0.25">
      <c r="A29" t="s">
        <v>17</v>
      </c>
      <c r="B29" s="5">
        <v>43852</v>
      </c>
      <c r="C29" t="s">
        <v>19</v>
      </c>
      <c r="D29" s="3">
        <v>251.37026239067058</v>
      </c>
      <c r="E29" t="s">
        <v>39</v>
      </c>
      <c r="F29" s="4">
        <v>36</v>
      </c>
      <c r="G29" t="s">
        <v>22</v>
      </c>
      <c r="H29" s="4" t="s">
        <v>27</v>
      </c>
      <c r="I29" s="5">
        <v>43854</v>
      </c>
      <c r="J29" s="4" t="s">
        <v>26</v>
      </c>
      <c r="K29" s="4" t="s">
        <v>27</v>
      </c>
      <c r="L29" s="5">
        <v>43854</v>
      </c>
      <c r="M29" s="4" t="s">
        <v>26</v>
      </c>
    </row>
    <row r="30" spans="1:13" x14ac:dyDescent="0.25">
      <c r="B30" s="5"/>
    </row>
    <row r="31" spans="1:13" x14ac:dyDescent="0.25">
      <c r="B31" s="5"/>
    </row>
    <row r="32" spans="1:13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0371-2DF4-4AFE-93BD-778662FEAB49}">
  <dimension ref="B11:G21"/>
  <sheetViews>
    <sheetView showGridLines="0" zoomScale="85" zoomScaleNormal="85" workbookViewId="0">
      <selection activeCell="F25" sqref="F25"/>
    </sheetView>
  </sheetViews>
  <sheetFormatPr defaultRowHeight="15" x14ac:dyDescent="0.25"/>
  <cols>
    <col min="1" max="1" width="3.28515625" customWidth="1"/>
    <col min="2" max="2" width="20.28515625" bestFit="1" customWidth="1"/>
    <col min="3" max="3" width="25" bestFit="1" customWidth="1"/>
    <col min="4" max="4" width="0.42578125" customWidth="1"/>
    <col min="5" max="5" width="20.140625" bestFit="1" customWidth="1"/>
    <col min="6" max="6" width="17.5703125" bestFit="1" customWidth="1"/>
    <col min="7" max="7" width="20.28515625" bestFit="1" customWidth="1"/>
    <col min="8" max="8" width="20" bestFit="1" customWidth="1"/>
  </cols>
  <sheetData>
    <row r="11" spans="2:7" ht="5.25" customHeight="1" x14ac:dyDescent="0.25"/>
    <row r="12" spans="2:7" x14ac:dyDescent="0.25">
      <c r="B12" s="6" t="s">
        <v>40</v>
      </c>
      <c r="C12" t="s">
        <v>42</v>
      </c>
      <c r="E12" s="6" t="s">
        <v>40</v>
      </c>
      <c r="F12" t="s">
        <v>43</v>
      </c>
      <c r="G12" t="s">
        <v>44</v>
      </c>
    </row>
    <row r="13" spans="2:7" x14ac:dyDescent="0.25">
      <c r="B13" s="7" t="s">
        <v>36</v>
      </c>
      <c r="C13" s="8">
        <v>5316.2790697674418</v>
      </c>
      <c r="E13" s="7" t="s">
        <v>39</v>
      </c>
      <c r="F13" s="8">
        <v>182</v>
      </c>
      <c r="G13" s="8">
        <v>7</v>
      </c>
    </row>
    <row r="14" spans="2:7" x14ac:dyDescent="0.25">
      <c r="B14" s="7" t="s">
        <v>31</v>
      </c>
      <c r="C14" s="8">
        <v>8330.1311953352779</v>
      </c>
      <c r="E14" s="7" t="s">
        <v>29</v>
      </c>
      <c r="F14" s="8">
        <v>1193</v>
      </c>
      <c r="G14" s="8">
        <v>5</v>
      </c>
    </row>
    <row r="15" spans="2:7" x14ac:dyDescent="0.25">
      <c r="B15" s="7" t="s">
        <v>22</v>
      </c>
      <c r="C15" s="8">
        <v>11508.056453923184</v>
      </c>
      <c r="E15" s="7" t="s">
        <v>34</v>
      </c>
      <c r="F15" s="8">
        <v>5</v>
      </c>
      <c r="G15" s="8">
        <v>2</v>
      </c>
    </row>
    <row r="16" spans="2:7" x14ac:dyDescent="0.25">
      <c r="B16" s="7" t="s">
        <v>41</v>
      </c>
      <c r="C16" s="8">
        <v>25154.466719025906</v>
      </c>
      <c r="E16" s="7" t="s">
        <v>32</v>
      </c>
      <c r="F16" s="8">
        <v>55</v>
      </c>
      <c r="G16" s="8">
        <v>4</v>
      </c>
    </row>
    <row r="17" spans="5:7" x14ac:dyDescent="0.25">
      <c r="E17" s="7" t="s">
        <v>20</v>
      </c>
      <c r="F17" s="8">
        <v>76</v>
      </c>
      <c r="G17" s="8">
        <v>3</v>
      </c>
    </row>
    <row r="18" spans="5:7" x14ac:dyDescent="0.25">
      <c r="E18" s="7" t="s">
        <v>35</v>
      </c>
      <c r="F18" s="8">
        <v>1270</v>
      </c>
      <c r="G18" s="8">
        <v>3</v>
      </c>
    </row>
    <row r="19" spans="5:7" x14ac:dyDescent="0.25">
      <c r="E19" s="7" t="s">
        <v>5</v>
      </c>
      <c r="F19" s="8">
        <v>39</v>
      </c>
      <c r="G19" s="8">
        <v>3</v>
      </c>
    </row>
    <row r="20" spans="5:7" x14ac:dyDescent="0.25">
      <c r="E20" s="7" t="s">
        <v>33</v>
      </c>
      <c r="F20" s="8">
        <v>23</v>
      </c>
      <c r="G20" s="8">
        <v>1</v>
      </c>
    </row>
    <row r="21" spans="5:7" x14ac:dyDescent="0.25">
      <c r="E21" s="7" t="s">
        <v>41</v>
      </c>
      <c r="F21" s="8">
        <v>2843</v>
      </c>
      <c r="G21" s="8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B143-41ED-4438-885D-5A87C40D1A74}">
  <dimension ref="A1:BF19"/>
  <sheetViews>
    <sheetView showGridLines="0" tabSelected="1" zoomScale="55" zoomScaleNormal="55" workbookViewId="0">
      <selection activeCell="T23" sqref="T23"/>
    </sheetView>
  </sheetViews>
  <sheetFormatPr defaultRowHeight="15" outlineLevelCol="1" x14ac:dyDescent="0.25"/>
  <cols>
    <col min="2" max="8" width="9.140625" customWidth="1" outlineLevel="1"/>
    <col min="9" max="9" width="20.28515625" customWidth="1" outlineLevel="1"/>
    <col min="10" max="15" width="9.140625" customWidth="1" outlineLevel="1"/>
    <col min="16" max="16" width="8" customWidth="1" outlineLevel="1"/>
    <col min="17" max="17" width="6.5703125" customWidth="1" outlineLevel="1"/>
    <col min="18" max="18" width="0.5703125" customWidth="1" outlineLevel="1"/>
    <col min="19" max="19" width="32.5703125" customWidth="1" outlineLevel="1"/>
    <col min="21" max="27" width="9.140625" hidden="1" customWidth="1" outlineLevel="1"/>
    <col min="28" max="28" width="33.140625" hidden="1" customWidth="1" outlineLevel="1"/>
    <col min="29" max="37" width="9.140625" hidden="1" customWidth="1" outlineLevel="1"/>
    <col min="38" max="38" width="33.140625" hidden="1" customWidth="1" outlineLevel="1"/>
    <col min="39" max="39" width="9.140625" collapsed="1"/>
    <col min="40" max="46" width="9.140625" hidden="1" customWidth="1" outlineLevel="1"/>
    <col min="47" max="47" width="33.140625" hidden="1" customWidth="1" outlineLevel="1"/>
    <col min="48" max="56" width="9.140625" hidden="1" customWidth="1" outlineLevel="1"/>
    <col min="57" max="57" width="33.140625" hidden="1" customWidth="1" outlineLevel="1"/>
    <col min="58" max="58" width="9.140625" collapsed="1"/>
  </cols>
  <sheetData>
    <row r="1" spans="1:57" ht="19.5" thickBot="1" x14ac:dyDescent="0.35">
      <c r="A1" s="28" t="s">
        <v>52</v>
      </c>
      <c r="B1" s="20" t="s">
        <v>46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2"/>
      <c r="T1" s="28" t="s">
        <v>53</v>
      </c>
      <c r="U1" s="20" t="s">
        <v>46</v>
      </c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2"/>
      <c r="AM1" s="28" t="s">
        <v>54</v>
      </c>
      <c r="AN1" s="20" t="s">
        <v>46</v>
      </c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2"/>
    </row>
    <row r="2" spans="1:57" x14ac:dyDescent="0.25">
      <c r="A2" s="29"/>
      <c r="B2" s="9"/>
      <c r="C2" s="10"/>
      <c r="D2" s="10"/>
      <c r="E2" s="10"/>
      <c r="F2" s="10"/>
      <c r="G2" s="10"/>
      <c r="H2" s="11"/>
      <c r="I2" s="27" t="s">
        <v>45</v>
      </c>
      <c r="J2" s="9"/>
      <c r="K2" s="10"/>
      <c r="L2" s="10"/>
      <c r="M2" s="10"/>
      <c r="N2" s="10"/>
      <c r="O2" s="10"/>
      <c r="P2" s="10"/>
      <c r="Q2" s="10"/>
      <c r="R2" s="11"/>
      <c r="S2" s="27" t="s">
        <v>49</v>
      </c>
      <c r="T2" s="29"/>
      <c r="U2" s="9"/>
      <c r="V2" s="10"/>
      <c r="W2" s="10"/>
      <c r="X2" s="10"/>
      <c r="Y2" s="10"/>
      <c r="Z2" s="10"/>
      <c r="AA2" s="11"/>
      <c r="AB2" s="27" t="s">
        <v>45</v>
      </c>
      <c r="AC2" s="9"/>
      <c r="AD2" s="10"/>
      <c r="AE2" s="10"/>
      <c r="AF2" s="10"/>
      <c r="AG2" s="10"/>
      <c r="AH2" s="10"/>
      <c r="AI2" s="10"/>
      <c r="AJ2" s="10"/>
      <c r="AK2" s="11"/>
      <c r="AL2" s="27" t="s">
        <v>49</v>
      </c>
      <c r="AM2" s="29"/>
      <c r="AN2" s="9"/>
      <c r="AO2" s="10"/>
      <c r="AP2" s="10"/>
      <c r="AQ2" s="10"/>
      <c r="AR2" s="10"/>
      <c r="AS2" s="10"/>
      <c r="AT2" s="11"/>
      <c r="AU2" s="27" t="s">
        <v>45</v>
      </c>
      <c r="AV2" s="9"/>
      <c r="AW2" s="10"/>
      <c r="AX2" s="10"/>
      <c r="AY2" s="10"/>
      <c r="AZ2" s="10"/>
      <c r="BA2" s="10"/>
      <c r="BB2" s="10"/>
      <c r="BC2" s="10"/>
      <c r="BD2" s="11"/>
      <c r="BE2" s="27" t="s">
        <v>49</v>
      </c>
    </row>
    <row r="3" spans="1:57" x14ac:dyDescent="0.25">
      <c r="A3" s="29"/>
      <c r="B3" s="12"/>
      <c r="C3" s="13"/>
      <c r="D3" s="13"/>
      <c r="E3" s="13"/>
      <c r="F3" s="13"/>
      <c r="G3" s="13"/>
      <c r="H3" s="14"/>
      <c r="I3" s="18">
        <f>GETPIVOTDATA("Soma de Peso (Kg)",'Valor dos Contrato'!$E$12)</f>
        <v>2843</v>
      </c>
      <c r="J3" s="12"/>
      <c r="K3" s="13"/>
      <c r="L3" s="13"/>
      <c r="M3" s="13"/>
      <c r="N3" s="13"/>
      <c r="O3" s="13"/>
      <c r="P3" s="13"/>
      <c r="Q3" s="13"/>
      <c r="R3" s="14"/>
      <c r="S3" s="25">
        <f>GETPIVOTDATA("Valor do Contrato",'Valor dos Contrato'!$B$12)</f>
        <v>25154.466719025906</v>
      </c>
      <c r="T3" s="29"/>
      <c r="U3" s="12"/>
      <c r="V3" s="13"/>
      <c r="W3" s="13"/>
      <c r="X3" s="13"/>
      <c r="Y3" s="13"/>
      <c r="Z3" s="13"/>
      <c r="AA3" s="14"/>
      <c r="AB3" s="18">
        <f>GETPIVOTDATA("Soma de Peso (Kg)",'Valor dos Contrato'!$E$12)</f>
        <v>2843</v>
      </c>
      <c r="AC3" s="12"/>
      <c r="AD3" s="13"/>
      <c r="AE3" s="13"/>
      <c r="AF3" s="13"/>
      <c r="AG3" s="13"/>
      <c r="AH3" s="13"/>
      <c r="AI3" s="13"/>
      <c r="AJ3" s="13"/>
      <c r="AK3" s="14"/>
      <c r="AL3" s="25">
        <f>GETPIVOTDATA("Valor do Contrato",'Valor dos Contrato'!$B$12)</f>
        <v>25154.466719025906</v>
      </c>
      <c r="AM3" s="29"/>
      <c r="AN3" s="12"/>
      <c r="AO3" s="13"/>
      <c r="AP3" s="13"/>
      <c r="AQ3" s="13"/>
      <c r="AR3" s="13"/>
      <c r="AS3" s="13"/>
      <c r="AT3" s="14"/>
      <c r="AU3" s="18">
        <f>GETPIVOTDATA("Soma de Peso (Kg)",'Valor dos Contrato'!$E$12)</f>
        <v>2843</v>
      </c>
      <c r="AV3" s="12"/>
      <c r="AW3" s="13"/>
      <c r="AX3" s="13"/>
      <c r="AY3" s="13"/>
      <c r="AZ3" s="13"/>
      <c r="BA3" s="13"/>
      <c r="BB3" s="13"/>
      <c r="BC3" s="13"/>
      <c r="BD3" s="14"/>
      <c r="BE3" s="25">
        <f>GETPIVOTDATA("Valor do Contrato",'Valor dos Contrato'!$B$12)</f>
        <v>25154.466719025906</v>
      </c>
    </row>
    <row r="4" spans="1:57" x14ac:dyDescent="0.25">
      <c r="A4" s="29"/>
      <c r="B4" s="12"/>
      <c r="C4" s="13"/>
      <c r="D4" s="13"/>
      <c r="E4" s="13"/>
      <c r="F4" s="13"/>
      <c r="G4" s="13"/>
      <c r="H4" s="14"/>
      <c r="I4" s="18"/>
      <c r="J4" s="12"/>
      <c r="K4" s="13"/>
      <c r="L4" s="13"/>
      <c r="M4" s="13"/>
      <c r="N4" s="13"/>
      <c r="O4" s="13"/>
      <c r="P4" s="13"/>
      <c r="Q4" s="13"/>
      <c r="R4" s="14"/>
      <c r="S4" s="25"/>
      <c r="T4" s="29"/>
      <c r="U4" s="12"/>
      <c r="V4" s="13"/>
      <c r="W4" s="13"/>
      <c r="X4" s="13"/>
      <c r="Y4" s="13"/>
      <c r="Z4" s="13"/>
      <c r="AA4" s="14"/>
      <c r="AB4" s="18"/>
      <c r="AC4" s="12"/>
      <c r="AD4" s="13"/>
      <c r="AE4" s="13"/>
      <c r="AF4" s="13"/>
      <c r="AG4" s="13"/>
      <c r="AH4" s="13"/>
      <c r="AI4" s="13"/>
      <c r="AJ4" s="13"/>
      <c r="AK4" s="14"/>
      <c r="AL4" s="25"/>
      <c r="AM4" s="29"/>
      <c r="AN4" s="12"/>
      <c r="AO4" s="13"/>
      <c r="AP4" s="13"/>
      <c r="AQ4" s="13"/>
      <c r="AR4" s="13"/>
      <c r="AS4" s="13"/>
      <c r="AT4" s="14"/>
      <c r="AU4" s="18"/>
      <c r="AV4" s="12"/>
      <c r="AW4" s="13"/>
      <c r="AX4" s="13"/>
      <c r="AY4" s="13"/>
      <c r="AZ4" s="13"/>
      <c r="BA4" s="13"/>
      <c r="BB4" s="13"/>
      <c r="BC4" s="13"/>
      <c r="BD4" s="14"/>
      <c r="BE4" s="25"/>
    </row>
    <row r="5" spans="1:57" x14ac:dyDescent="0.25">
      <c r="A5" s="29"/>
      <c r="B5" s="12"/>
      <c r="C5" s="13"/>
      <c r="D5" s="13"/>
      <c r="E5" s="13"/>
      <c r="F5" s="13"/>
      <c r="G5" s="13"/>
      <c r="H5" s="14"/>
      <c r="I5" s="18"/>
      <c r="J5" s="12"/>
      <c r="K5" s="13"/>
      <c r="L5" s="13"/>
      <c r="M5" s="13"/>
      <c r="N5" s="13"/>
      <c r="O5" s="13"/>
      <c r="P5" s="13"/>
      <c r="Q5" s="13"/>
      <c r="R5" s="14"/>
      <c r="S5" s="25"/>
      <c r="T5" s="29"/>
      <c r="U5" s="12"/>
      <c r="V5" s="13"/>
      <c r="W5" s="13"/>
      <c r="X5" s="13"/>
      <c r="Y5" s="13"/>
      <c r="Z5" s="13"/>
      <c r="AA5" s="14"/>
      <c r="AB5" s="18"/>
      <c r="AC5" s="12"/>
      <c r="AD5" s="13"/>
      <c r="AE5" s="13"/>
      <c r="AF5" s="13"/>
      <c r="AG5" s="13"/>
      <c r="AH5" s="13"/>
      <c r="AI5" s="13"/>
      <c r="AJ5" s="13"/>
      <c r="AK5" s="14"/>
      <c r="AL5" s="25"/>
      <c r="AM5" s="29"/>
      <c r="AN5" s="12"/>
      <c r="AO5" s="13"/>
      <c r="AP5" s="13"/>
      <c r="AQ5" s="13"/>
      <c r="AR5" s="13"/>
      <c r="AS5" s="13"/>
      <c r="AT5" s="14"/>
      <c r="AU5" s="18"/>
      <c r="AV5" s="12"/>
      <c r="AW5" s="13"/>
      <c r="AX5" s="13"/>
      <c r="AY5" s="13"/>
      <c r="AZ5" s="13"/>
      <c r="BA5" s="13"/>
      <c r="BB5" s="13"/>
      <c r="BC5" s="13"/>
      <c r="BD5" s="14"/>
      <c r="BE5" s="25"/>
    </row>
    <row r="6" spans="1:57" x14ac:dyDescent="0.25">
      <c r="A6" s="29"/>
      <c r="B6" s="12"/>
      <c r="C6" s="13"/>
      <c r="D6" s="13"/>
      <c r="E6" s="13"/>
      <c r="F6" s="13"/>
      <c r="G6" s="13"/>
      <c r="H6" s="14"/>
      <c r="I6" s="18"/>
      <c r="J6" s="12"/>
      <c r="K6" s="13"/>
      <c r="L6" s="13"/>
      <c r="M6" s="13"/>
      <c r="N6" s="13"/>
      <c r="O6" s="13"/>
      <c r="P6" s="13"/>
      <c r="Q6" s="13"/>
      <c r="R6" s="14"/>
      <c r="S6" s="25"/>
      <c r="T6" s="29"/>
      <c r="U6" s="12"/>
      <c r="V6" s="13"/>
      <c r="W6" s="13"/>
      <c r="X6" s="13"/>
      <c r="Y6" s="13"/>
      <c r="Z6" s="13"/>
      <c r="AA6" s="14"/>
      <c r="AB6" s="18"/>
      <c r="AC6" s="12"/>
      <c r="AD6" s="13"/>
      <c r="AE6" s="13"/>
      <c r="AF6" s="13"/>
      <c r="AG6" s="13"/>
      <c r="AH6" s="13"/>
      <c r="AI6" s="13"/>
      <c r="AJ6" s="13"/>
      <c r="AK6" s="14"/>
      <c r="AL6" s="25"/>
      <c r="AM6" s="29"/>
      <c r="AN6" s="12"/>
      <c r="AO6" s="13"/>
      <c r="AP6" s="13"/>
      <c r="AQ6" s="13"/>
      <c r="AR6" s="13"/>
      <c r="AS6" s="13"/>
      <c r="AT6" s="14"/>
      <c r="AU6" s="18"/>
      <c r="AV6" s="12"/>
      <c r="AW6" s="13"/>
      <c r="AX6" s="13"/>
      <c r="AY6" s="13"/>
      <c r="AZ6" s="13"/>
      <c r="BA6" s="13"/>
      <c r="BB6" s="13"/>
      <c r="BC6" s="13"/>
      <c r="BD6" s="14"/>
      <c r="BE6" s="25"/>
    </row>
    <row r="7" spans="1:57" ht="15.75" thickBot="1" x14ac:dyDescent="0.3">
      <c r="A7" s="29"/>
      <c r="B7" s="12"/>
      <c r="C7" s="13"/>
      <c r="D7" s="13"/>
      <c r="E7" s="13"/>
      <c r="F7" s="13"/>
      <c r="G7" s="13"/>
      <c r="H7" s="14"/>
      <c r="I7" s="19"/>
      <c r="J7" s="12"/>
      <c r="K7" s="13"/>
      <c r="L7" s="13"/>
      <c r="M7" s="13"/>
      <c r="N7" s="13"/>
      <c r="O7" s="13"/>
      <c r="P7" s="13"/>
      <c r="Q7" s="13"/>
      <c r="R7" s="14"/>
      <c r="S7" s="26"/>
      <c r="T7" s="29"/>
      <c r="U7" s="12"/>
      <c r="V7" s="13"/>
      <c r="W7" s="13"/>
      <c r="X7" s="13"/>
      <c r="Y7" s="13"/>
      <c r="Z7" s="13"/>
      <c r="AA7" s="14"/>
      <c r="AB7" s="19"/>
      <c r="AC7" s="12"/>
      <c r="AD7" s="13"/>
      <c r="AE7" s="13"/>
      <c r="AF7" s="13"/>
      <c r="AG7" s="13"/>
      <c r="AH7" s="13"/>
      <c r="AI7" s="13"/>
      <c r="AJ7" s="13"/>
      <c r="AK7" s="14"/>
      <c r="AL7" s="26"/>
      <c r="AM7" s="29"/>
      <c r="AN7" s="12"/>
      <c r="AO7" s="13"/>
      <c r="AP7" s="13"/>
      <c r="AQ7" s="13"/>
      <c r="AR7" s="13"/>
      <c r="AS7" s="13"/>
      <c r="AT7" s="14"/>
      <c r="AU7" s="19"/>
      <c r="AV7" s="12"/>
      <c r="AW7" s="13"/>
      <c r="AX7" s="13"/>
      <c r="AY7" s="13"/>
      <c r="AZ7" s="13"/>
      <c r="BA7" s="13"/>
      <c r="BB7" s="13"/>
      <c r="BC7" s="13"/>
      <c r="BD7" s="14"/>
      <c r="BE7" s="26"/>
    </row>
    <row r="8" spans="1:57" x14ac:dyDescent="0.25">
      <c r="A8" s="29"/>
      <c r="B8" s="12"/>
      <c r="C8" s="13"/>
      <c r="D8" s="13"/>
      <c r="E8" s="13"/>
      <c r="F8" s="13"/>
      <c r="G8" s="13"/>
      <c r="H8" s="14"/>
      <c r="I8" s="27" t="s">
        <v>47</v>
      </c>
      <c r="J8" s="12"/>
      <c r="K8" s="13"/>
      <c r="L8" s="13"/>
      <c r="M8" s="13"/>
      <c r="N8" s="13"/>
      <c r="O8" s="13"/>
      <c r="P8" s="13"/>
      <c r="Q8" s="13"/>
      <c r="R8" s="14"/>
      <c r="S8" s="27" t="s">
        <v>50</v>
      </c>
      <c r="T8" s="29"/>
      <c r="U8" s="12"/>
      <c r="V8" s="13"/>
      <c r="W8" s="13"/>
      <c r="X8" s="13"/>
      <c r="Y8" s="13"/>
      <c r="Z8" s="13"/>
      <c r="AA8" s="14"/>
      <c r="AB8" s="27" t="s">
        <v>47</v>
      </c>
      <c r="AC8" s="12"/>
      <c r="AD8" s="13"/>
      <c r="AE8" s="13"/>
      <c r="AF8" s="13"/>
      <c r="AG8" s="13"/>
      <c r="AH8" s="13"/>
      <c r="AI8" s="13"/>
      <c r="AJ8" s="13"/>
      <c r="AK8" s="14"/>
      <c r="AL8" s="27" t="s">
        <v>50</v>
      </c>
      <c r="AM8" s="29"/>
      <c r="AN8" s="12"/>
      <c r="AO8" s="13"/>
      <c r="AP8" s="13"/>
      <c r="AQ8" s="13"/>
      <c r="AR8" s="13"/>
      <c r="AS8" s="13"/>
      <c r="AT8" s="14"/>
      <c r="AU8" s="27" t="s">
        <v>47</v>
      </c>
      <c r="AV8" s="12"/>
      <c r="AW8" s="13"/>
      <c r="AX8" s="13"/>
      <c r="AY8" s="13"/>
      <c r="AZ8" s="13"/>
      <c r="BA8" s="13"/>
      <c r="BB8" s="13"/>
      <c r="BC8" s="13"/>
      <c r="BD8" s="14"/>
      <c r="BE8" s="27" t="s">
        <v>50</v>
      </c>
    </row>
    <row r="9" spans="1:57" ht="15" customHeight="1" x14ac:dyDescent="0.25">
      <c r="A9" s="29"/>
      <c r="B9" s="12"/>
      <c r="C9" s="13"/>
      <c r="D9" s="13"/>
      <c r="E9" s="13"/>
      <c r="F9" s="13"/>
      <c r="G9" s="13"/>
      <c r="H9" s="14"/>
      <c r="I9" s="18">
        <f>GETPIVOTDATA("Contagem de Destino",'Valor dos Contrato'!$E$12)</f>
        <v>28</v>
      </c>
      <c r="J9" s="12"/>
      <c r="K9" s="13"/>
      <c r="L9" s="13"/>
      <c r="M9" s="13"/>
      <c r="N9" s="13"/>
      <c r="O9" s="13"/>
      <c r="P9" s="13"/>
      <c r="Q9" s="13"/>
      <c r="R9" s="14"/>
      <c r="S9" s="18">
        <f>COUNTIF(SituacaoPartida,"Em aberto - Atrasada")</f>
        <v>9</v>
      </c>
      <c r="T9" s="29"/>
      <c r="U9" s="12"/>
      <c r="V9" s="13"/>
      <c r="W9" s="13"/>
      <c r="X9" s="13"/>
      <c r="Y9" s="13"/>
      <c r="Z9" s="13"/>
      <c r="AA9" s="14"/>
      <c r="AB9" s="18">
        <f>GETPIVOTDATA("Contagem de Destino",'Valor dos Contrato'!$E$12)</f>
        <v>28</v>
      </c>
      <c r="AC9" s="12"/>
      <c r="AD9" s="13"/>
      <c r="AE9" s="13"/>
      <c r="AF9" s="13"/>
      <c r="AG9" s="13"/>
      <c r="AH9" s="13"/>
      <c r="AI9" s="13"/>
      <c r="AJ9" s="13"/>
      <c r="AK9" s="14"/>
      <c r="AL9" s="18">
        <f>COUNTIF(SituacaoPartida,"Em aberto - Atrasada")</f>
        <v>9</v>
      </c>
      <c r="AM9" s="29"/>
      <c r="AN9" s="12"/>
      <c r="AO9" s="13"/>
      <c r="AP9" s="13"/>
      <c r="AQ9" s="13"/>
      <c r="AR9" s="13"/>
      <c r="AS9" s="13"/>
      <c r="AT9" s="14"/>
      <c r="AU9" s="18">
        <f>GETPIVOTDATA("Contagem de Destino",'Valor dos Contrato'!$E$12)</f>
        <v>28</v>
      </c>
      <c r="AV9" s="12"/>
      <c r="AW9" s="13"/>
      <c r="AX9" s="13"/>
      <c r="AY9" s="13"/>
      <c r="AZ9" s="13"/>
      <c r="BA9" s="13"/>
      <c r="BB9" s="13"/>
      <c r="BC9" s="13"/>
      <c r="BD9" s="14"/>
      <c r="BE9" s="18">
        <f>COUNTIF(SituacaoPartida,"Em aberto - Atrasada")</f>
        <v>9</v>
      </c>
    </row>
    <row r="10" spans="1:57" ht="15" customHeight="1" x14ac:dyDescent="0.25">
      <c r="A10" s="29"/>
      <c r="B10" s="12"/>
      <c r="C10" s="13"/>
      <c r="D10" s="13"/>
      <c r="E10" s="13"/>
      <c r="F10" s="13"/>
      <c r="G10" s="13"/>
      <c r="H10" s="14"/>
      <c r="I10" s="18"/>
      <c r="J10" s="12"/>
      <c r="K10" s="13"/>
      <c r="L10" s="13"/>
      <c r="M10" s="13"/>
      <c r="N10" s="13"/>
      <c r="O10" s="13"/>
      <c r="P10" s="13"/>
      <c r="Q10" s="13"/>
      <c r="R10" s="14"/>
      <c r="S10" s="18"/>
      <c r="T10" s="29"/>
      <c r="U10" s="12"/>
      <c r="V10" s="13"/>
      <c r="W10" s="13"/>
      <c r="X10" s="13"/>
      <c r="Y10" s="13"/>
      <c r="Z10" s="13"/>
      <c r="AA10" s="14"/>
      <c r="AB10" s="18"/>
      <c r="AC10" s="12"/>
      <c r="AD10" s="13"/>
      <c r="AE10" s="13"/>
      <c r="AF10" s="13"/>
      <c r="AG10" s="13"/>
      <c r="AH10" s="13"/>
      <c r="AI10" s="13"/>
      <c r="AJ10" s="13"/>
      <c r="AK10" s="14"/>
      <c r="AL10" s="18"/>
      <c r="AM10" s="29"/>
      <c r="AN10" s="12"/>
      <c r="AO10" s="13"/>
      <c r="AP10" s="13"/>
      <c r="AQ10" s="13"/>
      <c r="AR10" s="13"/>
      <c r="AS10" s="13"/>
      <c r="AT10" s="14"/>
      <c r="AU10" s="18"/>
      <c r="AV10" s="12"/>
      <c r="AW10" s="13"/>
      <c r="AX10" s="13"/>
      <c r="AY10" s="13"/>
      <c r="AZ10" s="13"/>
      <c r="BA10" s="13"/>
      <c r="BB10" s="13"/>
      <c r="BC10" s="13"/>
      <c r="BD10" s="14"/>
      <c r="BE10" s="18"/>
    </row>
    <row r="11" spans="1:57" ht="15" customHeight="1" x14ac:dyDescent="0.25">
      <c r="A11" s="29"/>
      <c r="B11" s="12"/>
      <c r="C11" s="13"/>
      <c r="D11" s="13"/>
      <c r="E11" s="13"/>
      <c r="F11" s="13"/>
      <c r="G11" s="13"/>
      <c r="H11" s="14"/>
      <c r="I11" s="18"/>
      <c r="J11" s="12"/>
      <c r="K11" s="13"/>
      <c r="L11" s="13"/>
      <c r="M11" s="13"/>
      <c r="N11" s="13"/>
      <c r="O11" s="13"/>
      <c r="P11" s="13"/>
      <c r="Q11" s="13"/>
      <c r="R11" s="14"/>
      <c r="S11" s="18"/>
      <c r="T11" s="29"/>
      <c r="U11" s="12"/>
      <c r="V11" s="13"/>
      <c r="W11" s="13"/>
      <c r="X11" s="13"/>
      <c r="Y11" s="13"/>
      <c r="Z11" s="13"/>
      <c r="AA11" s="14"/>
      <c r="AB11" s="18"/>
      <c r="AC11" s="12"/>
      <c r="AD11" s="13"/>
      <c r="AE11" s="13"/>
      <c r="AF11" s="13"/>
      <c r="AG11" s="13"/>
      <c r="AH11" s="13"/>
      <c r="AI11" s="13"/>
      <c r="AJ11" s="13"/>
      <c r="AK11" s="14"/>
      <c r="AL11" s="18"/>
      <c r="AM11" s="29"/>
      <c r="AN11" s="12"/>
      <c r="AO11" s="13"/>
      <c r="AP11" s="13"/>
      <c r="AQ11" s="13"/>
      <c r="AR11" s="13"/>
      <c r="AS11" s="13"/>
      <c r="AT11" s="14"/>
      <c r="AU11" s="18"/>
      <c r="AV11" s="12"/>
      <c r="AW11" s="13"/>
      <c r="AX11" s="13"/>
      <c r="AY11" s="13"/>
      <c r="AZ11" s="13"/>
      <c r="BA11" s="13"/>
      <c r="BB11" s="13"/>
      <c r="BC11" s="13"/>
      <c r="BD11" s="14"/>
      <c r="BE11" s="18"/>
    </row>
    <row r="12" spans="1:57" ht="15" customHeight="1" x14ac:dyDescent="0.25">
      <c r="A12" s="29"/>
      <c r="B12" s="12"/>
      <c r="C12" s="13"/>
      <c r="D12" s="13"/>
      <c r="E12" s="13"/>
      <c r="F12" s="13"/>
      <c r="G12" s="13"/>
      <c r="H12" s="14"/>
      <c r="I12" s="18"/>
      <c r="J12" s="12"/>
      <c r="K12" s="13"/>
      <c r="L12" s="13"/>
      <c r="M12" s="13"/>
      <c r="N12" s="13"/>
      <c r="O12" s="13"/>
      <c r="P12" s="13"/>
      <c r="Q12" s="13"/>
      <c r="R12" s="14"/>
      <c r="S12" s="18"/>
      <c r="T12" s="29"/>
      <c r="U12" s="12"/>
      <c r="V12" s="13"/>
      <c r="W12" s="13"/>
      <c r="X12" s="13"/>
      <c r="Y12" s="13"/>
      <c r="Z12" s="13"/>
      <c r="AA12" s="14"/>
      <c r="AB12" s="18"/>
      <c r="AC12" s="12"/>
      <c r="AD12" s="13"/>
      <c r="AE12" s="13"/>
      <c r="AF12" s="13"/>
      <c r="AG12" s="13"/>
      <c r="AH12" s="13"/>
      <c r="AI12" s="13"/>
      <c r="AJ12" s="13"/>
      <c r="AK12" s="14"/>
      <c r="AL12" s="18"/>
      <c r="AM12" s="29"/>
      <c r="AN12" s="12"/>
      <c r="AO12" s="13"/>
      <c r="AP12" s="13"/>
      <c r="AQ12" s="13"/>
      <c r="AR12" s="13"/>
      <c r="AS12" s="13"/>
      <c r="AT12" s="14"/>
      <c r="AU12" s="18"/>
      <c r="AV12" s="12"/>
      <c r="AW12" s="13"/>
      <c r="AX12" s="13"/>
      <c r="AY12" s="13"/>
      <c r="AZ12" s="13"/>
      <c r="BA12" s="13"/>
      <c r="BB12" s="13"/>
      <c r="BC12" s="13"/>
      <c r="BD12" s="14"/>
      <c r="BE12" s="18"/>
    </row>
    <row r="13" spans="1:57" ht="15.75" customHeight="1" thickBot="1" x14ac:dyDescent="0.3">
      <c r="A13" s="29"/>
      <c r="B13" s="12"/>
      <c r="C13" s="13"/>
      <c r="D13" s="13"/>
      <c r="E13" s="13"/>
      <c r="F13" s="13"/>
      <c r="G13" s="13"/>
      <c r="H13" s="14"/>
      <c r="I13" s="19"/>
      <c r="J13" s="12"/>
      <c r="K13" s="13"/>
      <c r="L13" s="13"/>
      <c r="M13" s="13"/>
      <c r="N13" s="13"/>
      <c r="O13" s="13"/>
      <c r="P13" s="13"/>
      <c r="Q13" s="13"/>
      <c r="R13" s="14"/>
      <c r="S13" s="19"/>
      <c r="T13" s="29"/>
      <c r="U13" s="12"/>
      <c r="V13" s="13"/>
      <c r="W13" s="13"/>
      <c r="X13" s="13"/>
      <c r="Y13" s="13"/>
      <c r="Z13" s="13"/>
      <c r="AA13" s="14"/>
      <c r="AB13" s="19"/>
      <c r="AC13" s="12"/>
      <c r="AD13" s="13"/>
      <c r="AE13" s="13"/>
      <c r="AF13" s="13"/>
      <c r="AG13" s="13"/>
      <c r="AH13" s="13"/>
      <c r="AI13" s="13"/>
      <c r="AJ13" s="13"/>
      <c r="AK13" s="14"/>
      <c r="AL13" s="19"/>
      <c r="AM13" s="29"/>
      <c r="AN13" s="12"/>
      <c r="AO13" s="13"/>
      <c r="AP13" s="13"/>
      <c r="AQ13" s="13"/>
      <c r="AR13" s="13"/>
      <c r="AS13" s="13"/>
      <c r="AT13" s="14"/>
      <c r="AU13" s="19"/>
      <c r="AV13" s="12"/>
      <c r="AW13" s="13"/>
      <c r="AX13" s="13"/>
      <c r="AY13" s="13"/>
      <c r="AZ13" s="13"/>
      <c r="BA13" s="13"/>
      <c r="BB13" s="13"/>
      <c r="BC13" s="13"/>
      <c r="BD13" s="14"/>
      <c r="BE13" s="19"/>
    </row>
    <row r="14" spans="1:57" x14ac:dyDescent="0.25">
      <c r="A14" s="29"/>
      <c r="B14" s="12"/>
      <c r="C14" s="13"/>
      <c r="D14" s="13"/>
      <c r="E14" s="13"/>
      <c r="F14" s="13"/>
      <c r="G14" s="13"/>
      <c r="H14" s="14"/>
      <c r="I14" s="27" t="s">
        <v>48</v>
      </c>
      <c r="J14" s="12"/>
      <c r="K14" s="13"/>
      <c r="L14" s="13"/>
      <c r="M14" s="13"/>
      <c r="N14" s="13"/>
      <c r="O14" s="13"/>
      <c r="P14" s="13"/>
      <c r="Q14" s="13"/>
      <c r="R14" s="14"/>
      <c r="S14" s="27" t="s">
        <v>51</v>
      </c>
      <c r="T14" s="29"/>
      <c r="U14" s="12"/>
      <c r="V14" s="13"/>
      <c r="W14" s="13"/>
      <c r="X14" s="13"/>
      <c r="Y14" s="13"/>
      <c r="Z14" s="13"/>
      <c r="AA14" s="14"/>
      <c r="AB14" s="27" t="s">
        <v>48</v>
      </c>
      <c r="AC14" s="12"/>
      <c r="AD14" s="13"/>
      <c r="AE14" s="13"/>
      <c r="AF14" s="13"/>
      <c r="AG14" s="13"/>
      <c r="AH14" s="13"/>
      <c r="AI14" s="13"/>
      <c r="AJ14" s="13"/>
      <c r="AK14" s="14"/>
      <c r="AL14" s="27" t="s">
        <v>51</v>
      </c>
      <c r="AM14" s="29"/>
      <c r="AN14" s="12"/>
      <c r="AO14" s="13"/>
      <c r="AP14" s="13"/>
      <c r="AQ14" s="13"/>
      <c r="AR14" s="13"/>
      <c r="AS14" s="13"/>
      <c r="AT14" s="14"/>
      <c r="AU14" s="27" t="s">
        <v>48</v>
      </c>
      <c r="AV14" s="12"/>
      <c r="AW14" s="13"/>
      <c r="AX14" s="13"/>
      <c r="AY14" s="13"/>
      <c r="AZ14" s="13"/>
      <c r="BA14" s="13"/>
      <c r="BB14" s="13"/>
      <c r="BC14" s="13"/>
      <c r="BD14" s="14"/>
      <c r="BE14" s="27" t="s">
        <v>51</v>
      </c>
    </row>
    <row r="15" spans="1:57" x14ac:dyDescent="0.25">
      <c r="A15" s="29"/>
      <c r="B15" s="12"/>
      <c r="C15" s="13"/>
      <c r="D15" s="13"/>
      <c r="E15" s="13"/>
      <c r="F15" s="13"/>
      <c r="G15" s="13"/>
      <c r="H15" s="14"/>
      <c r="I15" s="23">
        <f>I3/I9</f>
        <v>101.53571428571429</v>
      </c>
      <c r="J15" s="12"/>
      <c r="K15" s="13"/>
      <c r="L15" s="13"/>
      <c r="M15" s="13"/>
      <c r="N15" s="13"/>
      <c r="O15" s="13"/>
      <c r="P15" s="13"/>
      <c r="Q15" s="13"/>
      <c r="R15" s="14"/>
      <c r="S15" s="18">
        <f>COUNTIF(situacaochegada2,"Em aberto*")</f>
        <v>9</v>
      </c>
      <c r="T15" s="29"/>
      <c r="U15" s="12"/>
      <c r="V15" s="13"/>
      <c r="W15" s="13"/>
      <c r="X15" s="13"/>
      <c r="Y15" s="13"/>
      <c r="Z15" s="13"/>
      <c r="AA15" s="14"/>
      <c r="AB15" s="23">
        <f>AB3/AB9</f>
        <v>101.53571428571429</v>
      </c>
      <c r="AC15" s="12"/>
      <c r="AD15" s="13"/>
      <c r="AE15" s="13"/>
      <c r="AF15" s="13"/>
      <c r="AG15" s="13"/>
      <c r="AH15" s="13"/>
      <c r="AI15" s="13"/>
      <c r="AJ15" s="13"/>
      <c r="AK15" s="14"/>
      <c r="AL15" s="18">
        <f>COUNTIF(situacaochegada2,"Em aberto*")</f>
        <v>9</v>
      </c>
      <c r="AM15" s="29"/>
      <c r="AN15" s="12"/>
      <c r="AO15" s="13"/>
      <c r="AP15" s="13"/>
      <c r="AQ15" s="13"/>
      <c r="AR15" s="13"/>
      <c r="AS15" s="13"/>
      <c r="AT15" s="14"/>
      <c r="AU15" s="23">
        <f>AU3/AU9</f>
        <v>101.53571428571429</v>
      </c>
      <c r="AV15" s="12"/>
      <c r="AW15" s="13"/>
      <c r="AX15" s="13"/>
      <c r="AY15" s="13"/>
      <c r="AZ15" s="13"/>
      <c r="BA15" s="13"/>
      <c r="BB15" s="13"/>
      <c r="BC15" s="13"/>
      <c r="BD15" s="14"/>
      <c r="BE15" s="18">
        <f>COUNTIF(situacaochegada2,"Em aberto*")</f>
        <v>9</v>
      </c>
    </row>
    <row r="16" spans="1:57" x14ac:dyDescent="0.25">
      <c r="A16" s="29"/>
      <c r="B16" s="12"/>
      <c r="C16" s="13"/>
      <c r="D16" s="13"/>
      <c r="E16" s="13"/>
      <c r="F16" s="13"/>
      <c r="G16" s="13"/>
      <c r="H16" s="14"/>
      <c r="I16" s="23"/>
      <c r="J16" s="12"/>
      <c r="K16" s="13"/>
      <c r="L16" s="13"/>
      <c r="M16" s="13"/>
      <c r="N16" s="13"/>
      <c r="O16" s="13"/>
      <c r="P16" s="13"/>
      <c r="Q16" s="13"/>
      <c r="R16" s="14"/>
      <c r="S16" s="18"/>
      <c r="T16" s="29"/>
      <c r="U16" s="12"/>
      <c r="V16" s="13"/>
      <c r="W16" s="13"/>
      <c r="X16" s="13"/>
      <c r="Y16" s="13"/>
      <c r="Z16" s="13"/>
      <c r="AA16" s="14"/>
      <c r="AB16" s="23"/>
      <c r="AC16" s="12"/>
      <c r="AD16" s="13"/>
      <c r="AE16" s="13"/>
      <c r="AF16" s="13"/>
      <c r="AG16" s="13"/>
      <c r="AH16" s="13"/>
      <c r="AI16" s="13"/>
      <c r="AJ16" s="13"/>
      <c r="AK16" s="14"/>
      <c r="AL16" s="18"/>
      <c r="AM16" s="29"/>
      <c r="AN16" s="12"/>
      <c r="AO16" s="13"/>
      <c r="AP16" s="13"/>
      <c r="AQ16" s="13"/>
      <c r="AR16" s="13"/>
      <c r="AS16" s="13"/>
      <c r="AT16" s="14"/>
      <c r="AU16" s="23"/>
      <c r="AV16" s="12"/>
      <c r="AW16" s="13"/>
      <c r="AX16" s="13"/>
      <c r="AY16" s="13"/>
      <c r="AZ16" s="13"/>
      <c r="BA16" s="13"/>
      <c r="BB16" s="13"/>
      <c r="BC16" s="13"/>
      <c r="BD16" s="14"/>
      <c r="BE16" s="18"/>
    </row>
    <row r="17" spans="1:57" x14ac:dyDescent="0.25">
      <c r="A17" s="29"/>
      <c r="B17" s="12"/>
      <c r="C17" s="13"/>
      <c r="D17" s="13"/>
      <c r="E17" s="13"/>
      <c r="F17" s="13"/>
      <c r="G17" s="13"/>
      <c r="H17" s="14"/>
      <c r="I17" s="23"/>
      <c r="J17" s="12"/>
      <c r="K17" s="13"/>
      <c r="L17" s="13"/>
      <c r="M17" s="13"/>
      <c r="N17" s="13"/>
      <c r="O17" s="13"/>
      <c r="P17" s="13"/>
      <c r="Q17" s="13"/>
      <c r="R17" s="14"/>
      <c r="S17" s="18"/>
      <c r="T17" s="29"/>
      <c r="U17" s="12"/>
      <c r="V17" s="13"/>
      <c r="W17" s="13"/>
      <c r="X17" s="13"/>
      <c r="Y17" s="13"/>
      <c r="Z17" s="13"/>
      <c r="AA17" s="14"/>
      <c r="AB17" s="23"/>
      <c r="AC17" s="12"/>
      <c r="AD17" s="13"/>
      <c r="AE17" s="13"/>
      <c r="AF17" s="13"/>
      <c r="AG17" s="13"/>
      <c r="AH17" s="13"/>
      <c r="AI17" s="13"/>
      <c r="AJ17" s="13"/>
      <c r="AK17" s="14"/>
      <c r="AL17" s="18"/>
      <c r="AM17" s="29"/>
      <c r="AN17" s="12"/>
      <c r="AO17" s="13"/>
      <c r="AP17" s="13"/>
      <c r="AQ17" s="13"/>
      <c r="AR17" s="13"/>
      <c r="AS17" s="13"/>
      <c r="AT17" s="14"/>
      <c r="AU17" s="23"/>
      <c r="AV17" s="12"/>
      <c r="AW17" s="13"/>
      <c r="AX17" s="13"/>
      <c r="AY17" s="13"/>
      <c r="AZ17" s="13"/>
      <c r="BA17" s="13"/>
      <c r="BB17" s="13"/>
      <c r="BC17" s="13"/>
      <c r="BD17" s="14"/>
      <c r="BE17" s="18"/>
    </row>
    <row r="18" spans="1:57" x14ac:dyDescent="0.25">
      <c r="A18" s="29"/>
      <c r="B18" s="12"/>
      <c r="C18" s="13"/>
      <c r="D18" s="13"/>
      <c r="E18" s="13"/>
      <c r="F18" s="13"/>
      <c r="G18" s="13"/>
      <c r="H18" s="14"/>
      <c r="I18" s="23"/>
      <c r="J18" s="12"/>
      <c r="K18" s="13"/>
      <c r="L18" s="13"/>
      <c r="M18" s="13"/>
      <c r="N18" s="13"/>
      <c r="O18" s="13"/>
      <c r="P18" s="13"/>
      <c r="Q18" s="13"/>
      <c r="R18" s="14"/>
      <c r="S18" s="18"/>
      <c r="T18" s="29"/>
      <c r="U18" s="12"/>
      <c r="V18" s="13"/>
      <c r="W18" s="13"/>
      <c r="X18" s="13"/>
      <c r="Y18" s="13"/>
      <c r="Z18" s="13"/>
      <c r="AA18" s="14"/>
      <c r="AB18" s="23"/>
      <c r="AC18" s="12"/>
      <c r="AD18" s="13"/>
      <c r="AE18" s="13"/>
      <c r="AF18" s="13"/>
      <c r="AG18" s="13"/>
      <c r="AH18" s="13"/>
      <c r="AI18" s="13"/>
      <c r="AJ18" s="13"/>
      <c r="AK18" s="14"/>
      <c r="AL18" s="18"/>
      <c r="AM18" s="29"/>
      <c r="AN18" s="12"/>
      <c r="AO18" s="13"/>
      <c r="AP18" s="13"/>
      <c r="AQ18" s="13"/>
      <c r="AR18" s="13"/>
      <c r="AS18" s="13"/>
      <c r="AT18" s="14"/>
      <c r="AU18" s="23"/>
      <c r="AV18" s="12"/>
      <c r="AW18" s="13"/>
      <c r="AX18" s="13"/>
      <c r="AY18" s="13"/>
      <c r="AZ18" s="13"/>
      <c r="BA18" s="13"/>
      <c r="BB18" s="13"/>
      <c r="BC18" s="13"/>
      <c r="BD18" s="14"/>
      <c r="BE18" s="18"/>
    </row>
    <row r="19" spans="1:57" ht="15.75" thickBot="1" x14ac:dyDescent="0.3">
      <c r="A19" s="30"/>
      <c r="B19" s="15"/>
      <c r="C19" s="16"/>
      <c r="D19" s="16"/>
      <c r="E19" s="16"/>
      <c r="F19" s="16"/>
      <c r="G19" s="16"/>
      <c r="H19" s="17"/>
      <c r="I19" s="24"/>
      <c r="J19" s="15"/>
      <c r="K19" s="16"/>
      <c r="L19" s="16"/>
      <c r="M19" s="16"/>
      <c r="N19" s="16"/>
      <c r="O19" s="16"/>
      <c r="P19" s="16"/>
      <c r="Q19" s="16"/>
      <c r="R19" s="17"/>
      <c r="S19" s="19"/>
      <c r="T19" s="30"/>
      <c r="U19" s="15"/>
      <c r="V19" s="16"/>
      <c r="W19" s="16"/>
      <c r="X19" s="16"/>
      <c r="Y19" s="16"/>
      <c r="Z19" s="16"/>
      <c r="AA19" s="17"/>
      <c r="AB19" s="24"/>
      <c r="AC19" s="15"/>
      <c r="AD19" s="16"/>
      <c r="AE19" s="16"/>
      <c r="AF19" s="16"/>
      <c r="AG19" s="16"/>
      <c r="AH19" s="16"/>
      <c r="AI19" s="16"/>
      <c r="AJ19" s="16"/>
      <c r="AK19" s="17"/>
      <c r="AL19" s="19"/>
      <c r="AM19" s="30"/>
      <c r="AN19" s="15"/>
      <c r="AO19" s="16"/>
      <c r="AP19" s="16"/>
      <c r="AQ19" s="16"/>
      <c r="AR19" s="16"/>
      <c r="AS19" s="16"/>
      <c r="AT19" s="17"/>
      <c r="AU19" s="24"/>
      <c r="AV19" s="15"/>
      <c r="AW19" s="16"/>
      <c r="AX19" s="16"/>
      <c r="AY19" s="16"/>
      <c r="AZ19" s="16"/>
      <c r="BA19" s="16"/>
      <c r="BB19" s="16"/>
      <c r="BC19" s="16"/>
      <c r="BD19" s="17"/>
      <c r="BE19" s="19"/>
    </row>
  </sheetData>
  <mergeCells count="24">
    <mergeCell ref="AM1:AM19"/>
    <mergeCell ref="AN1:BE1"/>
    <mergeCell ref="AU3:AU7"/>
    <mergeCell ref="BE3:BE7"/>
    <mergeCell ref="AU9:AU13"/>
    <mergeCell ref="BE9:BE13"/>
    <mergeCell ref="AU15:AU19"/>
    <mergeCell ref="BE15:BE19"/>
    <mergeCell ref="A1:A19"/>
    <mergeCell ref="T1:T19"/>
    <mergeCell ref="U1:AL1"/>
    <mergeCell ref="AB3:AB7"/>
    <mergeCell ref="AL3:AL7"/>
    <mergeCell ref="AB9:AB13"/>
    <mergeCell ref="AL9:AL13"/>
    <mergeCell ref="AB15:AB19"/>
    <mergeCell ref="AL15:AL19"/>
    <mergeCell ref="B1:S1"/>
    <mergeCell ref="I9:I13"/>
    <mergeCell ref="I3:I7"/>
    <mergeCell ref="I15:I19"/>
    <mergeCell ref="S3:S7"/>
    <mergeCell ref="S9:S13"/>
    <mergeCell ref="S15:S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E2AAA-2183-4DCF-A571-7D87F752D774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4CE2725-B27F-4F45-8730-2F37D1E15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692FDF-EAFF-4092-8ABB-67254EBFAA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Controle de Entregas</vt:lpstr>
      <vt:lpstr>Valor dos Contrato</vt:lpstr>
      <vt:lpstr>DASHBOARD</vt:lpstr>
      <vt:lpstr>SituacaoChegada</vt:lpstr>
      <vt:lpstr>situacaochegada2</vt:lpstr>
      <vt:lpstr>SituacaoPartida</vt:lpstr>
      <vt:lpstr>tabelaEntrega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 Office Resolve</dc:creator>
  <cp:lastModifiedBy>Jonathas Farias De Crvalho</cp:lastModifiedBy>
  <dcterms:created xsi:type="dcterms:W3CDTF">2020-01-28T18:38:11Z</dcterms:created>
  <dcterms:modified xsi:type="dcterms:W3CDTF">2022-09-07T02:01:25Z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